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27. sjednica ŠO elektronska 28.12.2023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 l="1"/>
</calcChain>
</file>

<file path=xl/sharedStrings.xml><?xml version="1.0" encoding="utf-8"?>
<sst xmlns="http://schemas.openxmlformats.org/spreadsheetml/2006/main" count="169" uniqueCount="124">
  <si>
    <t>Na temelju članka 28., stavka 1. Zakona o javnoj nabavi (NN 120/16 od 01.01.2017. godine) i članka 3., stavka 1. Pravilnika o planu nabave, registru ugovora, prethodnom savjetovanju i analizi tržišta u javnoj nabavi (NN 101/17, NN 144/20) te čl. 58 Statuta OŠ Ivane Brlić-Mažuranić, donosi se:</t>
  </si>
  <si>
    <t>RED. BR.</t>
  </si>
  <si>
    <t>PREDMET NABAVE</t>
  </si>
  <si>
    <t>EVIDEN. BROJ NABAVE</t>
  </si>
  <si>
    <t>CPV OZNAKA</t>
  </si>
  <si>
    <r>
      <t xml:space="preserve">PROCIJENJENA VRIJEDNOST NABAVE U </t>
    </r>
    <r>
      <rPr>
        <b/>
        <sz val="11"/>
        <color indexed="8"/>
        <rFont val="Calibri"/>
        <family val="2"/>
        <charset val="238"/>
      </rPr>
      <t>€</t>
    </r>
    <r>
      <rPr>
        <b/>
        <sz val="11"/>
        <color indexed="8"/>
        <rFont val="Calibri"/>
        <family val="2"/>
        <charset val="238"/>
      </rPr>
      <t xml:space="preserve"> (BEZ PDV-a)</t>
    </r>
  </si>
  <si>
    <t>VRSTA POSTUPKA</t>
  </si>
  <si>
    <t>PLANIRA LI SE PREDMET PODIJELITI NA GRUPE</t>
  </si>
  <si>
    <t>OKVIRNI SPORAZUM/ UGOVOR O JN</t>
  </si>
  <si>
    <t>PLANIRANI POČETAK POSTUPKA</t>
  </si>
  <si>
    <t>PLANIRANO TRAJANJE UGOVORA</t>
  </si>
  <si>
    <t>NAPOMENA</t>
  </si>
  <si>
    <t>1.</t>
  </si>
  <si>
    <t>Uredski materijal</t>
  </si>
  <si>
    <t>22800000-8</t>
  </si>
  <si>
    <t>jednostavna nabava</t>
  </si>
  <si>
    <t>ugovor</t>
  </si>
  <si>
    <t>2.</t>
  </si>
  <si>
    <t>Materijal i sredstva za čišćenje i održavanje</t>
  </si>
  <si>
    <t>39830000-9</t>
  </si>
  <si>
    <t>narudžbenica</t>
  </si>
  <si>
    <t>3.</t>
  </si>
  <si>
    <t>Materijal za potrebe redovnog poslovanja</t>
  </si>
  <si>
    <t>30125100-2</t>
  </si>
  <si>
    <t>4.</t>
  </si>
  <si>
    <t>Službena i zaštitna radna odjeća</t>
  </si>
  <si>
    <t>18100000-0</t>
  </si>
  <si>
    <t>5.</t>
  </si>
  <si>
    <t>Električna energija</t>
  </si>
  <si>
    <t>09310000-5</t>
  </si>
  <si>
    <t>6.</t>
  </si>
  <si>
    <t>Plin</t>
  </si>
  <si>
    <t>09123000-7</t>
  </si>
  <si>
    <t>7.</t>
  </si>
  <si>
    <t>Gorivo</t>
  </si>
  <si>
    <t>09100000-0</t>
  </si>
  <si>
    <t>8.</t>
  </si>
  <si>
    <t>Materijal i dijelovi za tekuće i investicijsko održavanje</t>
  </si>
  <si>
    <t>34913000-0</t>
  </si>
  <si>
    <t>narudžbenica; ugovor</t>
  </si>
  <si>
    <t>10.</t>
  </si>
  <si>
    <t>Poštarina</t>
  </si>
  <si>
    <t>64110000-0</t>
  </si>
  <si>
    <t>11.</t>
  </si>
  <si>
    <t>Usluge telefona, telefax-a</t>
  </si>
  <si>
    <t>64200000-8</t>
  </si>
  <si>
    <t>12.</t>
  </si>
  <si>
    <t>Usluge tekućeg i investicijskog održavanja postrojenja i opreme</t>
  </si>
  <si>
    <t>45259000-7</t>
  </si>
  <si>
    <t>13.</t>
  </si>
  <si>
    <t>Opskrba vodom</t>
  </si>
  <si>
    <t>65111000-4</t>
  </si>
  <si>
    <t>14.</t>
  </si>
  <si>
    <t>Odvoz smeća</t>
  </si>
  <si>
    <t>90511000-2</t>
  </si>
  <si>
    <t>15.</t>
  </si>
  <si>
    <t>Ostale komunalne usluge</t>
  </si>
  <si>
    <t>65000000-3</t>
  </si>
  <si>
    <t>16.</t>
  </si>
  <si>
    <t>Zdravstveni pregledi zaposlenika</t>
  </si>
  <si>
    <t>85100000-0</t>
  </si>
  <si>
    <t>17.</t>
  </si>
  <si>
    <t>Ostale zdravstvene usluge</t>
  </si>
  <si>
    <t>85147000-1</t>
  </si>
  <si>
    <t>18.</t>
  </si>
  <si>
    <t>Ostale računalne usluge</t>
  </si>
  <si>
    <t>72600000-6</t>
  </si>
  <si>
    <t>19.</t>
  </si>
  <si>
    <t>narudžbenica, ugovor</t>
  </si>
  <si>
    <t>Računala i računalna oprema</t>
  </si>
  <si>
    <t>30200000-1</t>
  </si>
  <si>
    <t>21.</t>
  </si>
  <si>
    <t>Knjige</t>
  </si>
  <si>
    <t>22112000-8</t>
  </si>
  <si>
    <t>23.</t>
  </si>
  <si>
    <t>Pekarski proizvodi</t>
  </si>
  <si>
    <t>15612500-6</t>
  </si>
  <si>
    <t>24.</t>
  </si>
  <si>
    <t>Mliječni proizvodi</t>
  </si>
  <si>
    <t>15500000-3</t>
  </si>
  <si>
    <t>25.</t>
  </si>
  <si>
    <t>Meso i mesne prerađevine</t>
  </si>
  <si>
    <t>15100000-9</t>
  </si>
  <si>
    <t>26.</t>
  </si>
  <si>
    <t>Voće i povrće</t>
  </si>
  <si>
    <t>15300000-1</t>
  </si>
  <si>
    <t>27.</t>
  </si>
  <si>
    <t>Ostale namirnice i roba</t>
  </si>
  <si>
    <t xml:space="preserve">15850000-1
15870000-7
15890000-3
</t>
  </si>
  <si>
    <t>PLAN NABAVE OŠ IVANE BRLIĆ-MAŽURANIĆ ORAHOVICA ZA 2024. GODINU</t>
  </si>
  <si>
    <t>Ostale nespomenute usluge</t>
  </si>
  <si>
    <t>28.</t>
  </si>
  <si>
    <t>98390000-3</t>
  </si>
  <si>
    <r>
      <t xml:space="preserve">6.000,00 </t>
    </r>
    <r>
      <rPr>
        <sz val="10"/>
        <color theme="1"/>
        <rFont val="Calibri"/>
        <family val="2"/>
        <charset val="238"/>
      </rPr>
      <t>€</t>
    </r>
    <r>
      <rPr>
        <sz val="10"/>
        <color theme="1"/>
        <rFont val="Times New Roman"/>
        <family val="1"/>
        <charset val="238"/>
      </rPr>
      <t xml:space="preserve">
6.000,00 </t>
    </r>
    <r>
      <rPr>
        <sz val="10"/>
        <color theme="1"/>
        <rFont val="Calibri"/>
        <family val="2"/>
        <charset val="238"/>
      </rPr>
      <t>€</t>
    </r>
    <r>
      <rPr>
        <sz val="10"/>
        <color theme="1"/>
        <rFont val="Times New Roman"/>
        <family val="1"/>
        <charset val="238"/>
      </rPr>
      <t xml:space="preserve">
15.000,00 </t>
    </r>
    <r>
      <rPr>
        <sz val="10"/>
        <color theme="1"/>
        <rFont val="Calibri"/>
        <family val="2"/>
        <charset val="238"/>
      </rPr>
      <t>€</t>
    </r>
  </si>
  <si>
    <t>1/24.</t>
  </si>
  <si>
    <t>2/24.</t>
  </si>
  <si>
    <t>3/24.</t>
  </si>
  <si>
    <t>4/24.</t>
  </si>
  <si>
    <t>5/24.</t>
  </si>
  <si>
    <t>6/24.</t>
  </si>
  <si>
    <t>7/24.</t>
  </si>
  <si>
    <t>8/24.</t>
  </si>
  <si>
    <t>9/24.</t>
  </si>
  <si>
    <t>10/24.</t>
  </si>
  <si>
    <t>11/24.</t>
  </si>
  <si>
    <t>12/24.</t>
  </si>
  <si>
    <t>13/24.</t>
  </si>
  <si>
    <t>14/24.</t>
  </si>
  <si>
    <t>15/24.</t>
  </si>
  <si>
    <t>16/24.</t>
  </si>
  <si>
    <t>17/24.</t>
  </si>
  <si>
    <t>18/24.</t>
  </si>
  <si>
    <t>19/24.</t>
  </si>
  <si>
    <t>20/24.</t>
  </si>
  <si>
    <t>21/24.</t>
  </si>
  <si>
    <t>22/24.</t>
  </si>
  <si>
    <t>23/24.</t>
  </si>
  <si>
    <t>24/24.</t>
  </si>
  <si>
    <t>25/24.</t>
  </si>
  <si>
    <t>Predsjednik Školskog odbora:</t>
  </si>
  <si>
    <t>Mario Muha</t>
  </si>
  <si>
    <t>U Orahovici, 28.12.2023.</t>
  </si>
  <si>
    <t>KLASA: 007-04/23-02/09</t>
  </si>
  <si>
    <t>Ur.broj: 2189-28-23-01-6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</si>
</sst>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_-* #,##0.00&quot; kn&quot;_-;\-* #,##0.00&quot; kn&quot;_-;_-* \-??&quot; kn&quot;_-;_-@_-"/>
    <numFmt numFmtId="165" formatCode="[$€-2]\ #,##0.00;\-[$€-2]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5">
    <xf numFmtId="0" fontId="0" fillId="0" borderId="0" xfId="0"/>
    <xf numFmtId="0" fontId="2" fillId="3" borderId="1" xfId="2" applyNumberFormat="1" applyFont="1" applyFill="1" applyBorder="1" applyAlignment="1">
      <alignment horizontal="center" vertical="center" wrapText="1"/>
    </xf>
    <xf numFmtId="0" fontId="2" fillId="3" borderId="2" xfId="2" applyNumberFormat="1" applyFont="1" applyFill="1" applyBorder="1" applyAlignment="1">
      <alignment horizontal="center" vertical="center" wrapText="1"/>
    </xf>
    <xf numFmtId="164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3" xfId="2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/>
    </xf>
    <xf numFmtId="0" fontId="10" fillId="3" borderId="5" xfId="0" applyNumberFormat="1" applyFont="1" applyFill="1" applyBorder="1" applyAlignment="1">
      <alignment horizontal="left"/>
    </xf>
    <xf numFmtId="17" fontId="10" fillId="0" borderId="5" xfId="0" applyNumberFormat="1" applyFont="1" applyBorder="1" applyAlignment="1">
      <alignment horizontal="center"/>
    </xf>
    <xf numFmtId="165" fontId="11" fillId="0" borderId="5" xfId="1" applyNumberFormat="1" applyFont="1" applyFill="1" applyBorder="1" applyAlignment="1" applyProtection="1">
      <alignment horizontal="center"/>
    </xf>
    <xf numFmtId="0" fontId="10" fillId="0" borderId="5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3" borderId="7" xfId="0" applyNumberFormat="1" applyFont="1" applyFill="1" applyBorder="1" applyAlignment="1">
      <alignment horizontal="left" wrapText="1"/>
    </xf>
    <xf numFmtId="0" fontId="10" fillId="0" borderId="7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9" fillId="3" borderId="7" xfId="0" applyNumberFormat="1" applyFont="1" applyFill="1" applyBorder="1" applyAlignment="1">
      <alignment horizontal="left" wrapText="1"/>
    </xf>
    <xf numFmtId="0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10" fillId="3" borderId="7" xfId="0" applyNumberFormat="1" applyFont="1" applyFill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164" fontId="11" fillId="0" borderId="0" xfId="1" applyNumberFormat="1" applyFont="1" applyFill="1" applyBorder="1" applyAlignment="1" applyProtection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165" fontId="11" fillId="0" borderId="5" xfId="1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3">
    <cellStyle name="40% - Isticanje6" xfId="2" builtinId="51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topLeftCell="A22" zoomScaleNormal="100" workbookViewId="0">
      <selection activeCell="E36" sqref="E36"/>
    </sheetView>
  </sheetViews>
  <sheetFormatPr defaultRowHeight="15" x14ac:dyDescent="0.25"/>
  <cols>
    <col min="1" max="1" width="5" customWidth="1"/>
    <col min="2" max="2" width="33.42578125" customWidth="1"/>
    <col min="3" max="3" width="10.85546875" customWidth="1"/>
    <col min="4" max="4" width="18.5703125" customWidth="1"/>
    <col min="5" max="5" width="16.140625" style="39" customWidth="1"/>
    <col min="6" max="7" width="12.7109375" customWidth="1"/>
    <col min="8" max="8" width="12.140625" customWidth="1"/>
    <col min="9" max="9" width="15" customWidth="1"/>
    <col min="10" max="10" width="12.42578125" customWidth="1"/>
    <col min="11" max="11" width="12.85546875" customWidth="1"/>
  </cols>
  <sheetData>
    <row r="1" spans="1:11" ht="31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1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1" ht="15.75" x14ac:dyDescent="0.25">
      <c r="A3" s="43" t="s">
        <v>89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ht="18.75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1" ht="75" customHeight="1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27.95" customHeight="1" x14ac:dyDescent="0.25">
      <c r="A6" s="5" t="s">
        <v>12</v>
      </c>
      <c r="B6" s="6" t="s">
        <v>13</v>
      </c>
      <c r="C6" s="7" t="s">
        <v>94</v>
      </c>
      <c r="D6" s="7" t="s">
        <v>14</v>
      </c>
      <c r="E6" s="8">
        <f>7150/1.25</f>
        <v>5720</v>
      </c>
      <c r="F6" s="9" t="s">
        <v>15</v>
      </c>
      <c r="G6" s="9"/>
      <c r="H6" s="9" t="s">
        <v>16</v>
      </c>
      <c r="I6" s="9"/>
      <c r="J6" s="10"/>
      <c r="K6" s="11"/>
    </row>
    <row r="7" spans="1:11" ht="27.95" customHeight="1" x14ac:dyDescent="0.25">
      <c r="A7" s="5" t="s">
        <v>17</v>
      </c>
      <c r="B7" s="12" t="s">
        <v>18</v>
      </c>
      <c r="C7" s="7" t="s">
        <v>95</v>
      </c>
      <c r="D7" s="13" t="s">
        <v>19</v>
      </c>
      <c r="E7" s="8">
        <f>2000/1.25</f>
        <v>1600</v>
      </c>
      <c r="F7" s="14" t="s">
        <v>15</v>
      </c>
      <c r="G7" s="13"/>
      <c r="H7" s="14" t="s">
        <v>20</v>
      </c>
      <c r="I7" s="14"/>
      <c r="J7" s="13"/>
      <c r="K7" s="15"/>
    </row>
    <row r="8" spans="1:11" ht="27.95" customHeight="1" x14ac:dyDescent="0.25">
      <c r="A8" s="5" t="s">
        <v>21</v>
      </c>
      <c r="B8" s="12" t="s">
        <v>22</v>
      </c>
      <c r="C8" s="7" t="s">
        <v>96</v>
      </c>
      <c r="D8" s="16" t="s">
        <v>23</v>
      </c>
      <c r="E8" s="8">
        <f>1700/1.25</f>
        <v>1360</v>
      </c>
      <c r="F8" s="14" t="s">
        <v>15</v>
      </c>
      <c r="G8" s="13"/>
      <c r="H8" s="14" t="s">
        <v>20</v>
      </c>
      <c r="I8" s="14"/>
      <c r="J8" s="13"/>
      <c r="K8" s="17"/>
    </row>
    <row r="9" spans="1:11" ht="27.95" customHeight="1" x14ac:dyDescent="0.25">
      <c r="A9" s="5" t="s">
        <v>24</v>
      </c>
      <c r="B9" s="12" t="s">
        <v>25</v>
      </c>
      <c r="C9" s="7" t="s">
        <v>97</v>
      </c>
      <c r="D9" s="13" t="s">
        <v>26</v>
      </c>
      <c r="E9" s="8">
        <f>700/1.25</f>
        <v>560</v>
      </c>
      <c r="F9" s="14" t="s">
        <v>15</v>
      </c>
      <c r="G9" s="14"/>
      <c r="H9" s="14" t="s">
        <v>20</v>
      </c>
      <c r="I9" s="14"/>
      <c r="J9" s="13"/>
      <c r="K9" s="17"/>
    </row>
    <row r="10" spans="1:11" ht="27.95" customHeight="1" x14ac:dyDescent="0.25">
      <c r="A10" s="5" t="s">
        <v>27</v>
      </c>
      <c r="B10" s="12" t="s">
        <v>28</v>
      </c>
      <c r="C10" s="7" t="s">
        <v>98</v>
      </c>
      <c r="D10" s="13" t="s">
        <v>29</v>
      </c>
      <c r="E10" s="8">
        <f>7930/1.25</f>
        <v>6344</v>
      </c>
      <c r="F10" s="14" t="s">
        <v>15</v>
      </c>
      <c r="G10" s="14"/>
      <c r="H10" s="14" t="s">
        <v>16</v>
      </c>
      <c r="I10" s="14"/>
      <c r="J10" s="13"/>
      <c r="K10" s="17"/>
    </row>
    <row r="11" spans="1:11" ht="27.95" customHeight="1" x14ac:dyDescent="0.25">
      <c r="A11" s="5" t="s">
        <v>30</v>
      </c>
      <c r="B11" s="12" t="s">
        <v>31</v>
      </c>
      <c r="C11" s="7" t="s">
        <v>99</v>
      </c>
      <c r="D11" s="13" t="s">
        <v>32</v>
      </c>
      <c r="E11" s="8">
        <f>27560/1.25</f>
        <v>22048</v>
      </c>
      <c r="F11" s="14" t="s">
        <v>15</v>
      </c>
      <c r="G11" s="14"/>
      <c r="H11" s="14" t="s">
        <v>16</v>
      </c>
      <c r="I11" s="14"/>
      <c r="J11" s="13"/>
      <c r="K11" s="15"/>
    </row>
    <row r="12" spans="1:11" ht="27.95" customHeight="1" x14ac:dyDescent="0.25">
      <c r="A12" s="5" t="s">
        <v>33</v>
      </c>
      <c r="B12" s="12" t="s">
        <v>34</v>
      </c>
      <c r="C12" s="7" t="s">
        <v>100</v>
      </c>
      <c r="D12" s="18" t="s">
        <v>35</v>
      </c>
      <c r="E12" s="8">
        <f>350/1.25</f>
        <v>280</v>
      </c>
      <c r="F12" s="14" t="s">
        <v>15</v>
      </c>
      <c r="G12" s="14"/>
      <c r="H12" s="14" t="s">
        <v>16</v>
      </c>
      <c r="I12" s="14"/>
      <c r="J12" s="13"/>
      <c r="K12" s="17"/>
    </row>
    <row r="13" spans="1:11" ht="27.95" customHeight="1" x14ac:dyDescent="0.25">
      <c r="A13" s="5" t="s">
        <v>36</v>
      </c>
      <c r="B13" s="12" t="s">
        <v>37</v>
      </c>
      <c r="C13" s="7" t="s">
        <v>101</v>
      </c>
      <c r="D13" s="13" t="s">
        <v>38</v>
      </c>
      <c r="E13" s="8">
        <f>1500/1.25</f>
        <v>1200</v>
      </c>
      <c r="F13" s="14" t="s">
        <v>15</v>
      </c>
      <c r="G13" s="14"/>
      <c r="H13" s="14" t="s">
        <v>39</v>
      </c>
      <c r="I13" s="14"/>
      <c r="J13" s="13"/>
      <c r="K13" s="17"/>
    </row>
    <row r="14" spans="1:11" ht="26.25" x14ac:dyDescent="0.25">
      <c r="A14" s="5" t="s">
        <v>40</v>
      </c>
      <c r="B14" s="12" t="s">
        <v>41</v>
      </c>
      <c r="C14" s="7" t="s">
        <v>102</v>
      </c>
      <c r="D14" s="13" t="s">
        <v>42</v>
      </c>
      <c r="E14" s="8">
        <f>250/1.25</f>
        <v>200</v>
      </c>
      <c r="F14" s="14" t="s">
        <v>15</v>
      </c>
      <c r="G14" s="14"/>
      <c r="H14" s="14" t="s">
        <v>16</v>
      </c>
      <c r="I14" s="19"/>
      <c r="J14" s="13"/>
      <c r="K14" s="15"/>
    </row>
    <row r="15" spans="1:11" ht="26.25" x14ac:dyDescent="0.25">
      <c r="A15" s="5" t="s">
        <v>43</v>
      </c>
      <c r="B15" s="12" t="s">
        <v>44</v>
      </c>
      <c r="C15" s="7" t="s">
        <v>103</v>
      </c>
      <c r="D15" s="13" t="s">
        <v>45</v>
      </c>
      <c r="E15" s="8">
        <f>2400/1.25</f>
        <v>1920</v>
      </c>
      <c r="F15" s="14" t="s">
        <v>15</v>
      </c>
      <c r="G15" s="13"/>
      <c r="H15" s="13" t="s">
        <v>16</v>
      </c>
      <c r="I15" s="19"/>
      <c r="J15" s="13"/>
      <c r="K15" s="17"/>
    </row>
    <row r="16" spans="1:11" ht="26.25" x14ac:dyDescent="0.25">
      <c r="A16" s="5" t="s">
        <v>46</v>
      </c>
      <c r="B16" s="12" t="s">
        <v>47</v>
      </c>
      <c r="C16" s="7" t="s">
        <v>104</v>
      </c>
      <c r="D16" s="13" t="s">
        <v>48</v>
      </c>
      <c r="E16" s="8">
        <f>5267.25/1.25</f>
        <v>4213.8</v>
      </c>
      <c r="F16" s="14" t="s">
        <v>15</v>
      </c>
      <c r="G16" s="13"/>
      <c r="H16" s="14" t="s">
        <v>39</v>
      </c>
      <c r="I16" s="19"/>
      <c r="J16" s="13"/>
      <c r="K16" s="15"/>
    </row>
    <row r="17" spans="1:11" ht="25.5" customHeight="1" x14ac:dyDescent="0.25">
      <c r="A17" s="5" t="s">
        <v>49</v>
      </c>
      <c r="B17" s="20" t="s">
        <v>50</v>
      </c>
      <c r="C17" s="7" t="s">
        <v>105</v>
      </c>
      <c r="D17" s="21" t="s">
        <v>51</v>
      </c>
      <c r="E17" s="8">
        <f>2300/1.13</f>
        <v>2035.3982300884957</v>
      </c>
      <c r="F17" s="22" t="s">
        <v>15</v>
      </c>
      <c r="G17" s="21"/>
      <c r="H17" s="21" t="s">
        <v>16</v>
      </c>
      <c r="I17" s="23"/>
      <c r="J17" s="21"/>
      <c r="K17" s="24"/>
    </row>
    <row r="18" spans="1:11" ht="25.5" customHeight="1" x14ac:dyDescent="0.25">
      <c r="A18" s="5" t="s">
        <v>52</v>
      </c>
      <c r="B18" s="20" t="s">
        <v>53</v>
      </c>
      <c r="C18" s="7" t="s">
        <v>106</v>
      </c>
      <c r="D18" s="21" t="s">
        <v>54</v>
      </c>
      <c r="E18" s="8">
        <f>600/1.25</f>
        <v>480</v>
      </c>
      <c r="F18" s="22" t="s">
        <v>15</v>
      </c>
      <c r="G18" s="21"/>
      <c r="H18" s="21" t="s">
        <v>16</v>
      </c>
      <c r="I18" s="23"/>
      <c r="J18" s="25"/>
      <c r="K18" s="17"/>
    </row>
    <row r="19" spans="1:11" ht="25.5" customHeight="1" x14ac:dyDescent="0.25">
      <c r="A19" s="5" t="s">
        <v>55</v>
      </c>
      <c r="B19" s="20" t="s">
        <v>56</v>
      </c>
      <c r="C19" s="7" t="s">
        <v>107</v>
      </c>
      <c r="D19" s="21" t="s">
        <v>57</v>
      </c>
      <c r="E19" s="8">
        <f>1117/1.25</f>
        <v>893.6</v>
      </c>
      <c r="F19" s="22" t="s">
        <v>15</v>
      </c>
      <c r="G19" s="21"/>
      <c r="H19" s="21" t="s">
        <v>16</v>
      </c>
      <c r="I19" s="23"/>
      <c r="J19" s="21"/>
      <c r="K19" s="26"/>
    </row>
    <row r="20" spans="1:11" ht="30" customHeight="1" x14ac:dyDescent="0.25">
      <c r="A20" s="5" t="s">
        <v>58</v>
      </c>
      <c r="B20" s="12" t="s">
        <v>59</v>
      </c>
      <c r="C20" s="7" t="s">
        <v>108</v>
      </c>
      <c r="D20" s="13" t="s">
        <v>60</v>
      </c>
      <c r="E20" s="8">
        <f>2130/1.25</f>
        <v>1704</v>
      </c>
      <c r="F20" s="14" t="s">
        <v>15</v>
      </c>
      <c r="G20" s="13"/>
      <c r="H20" s="14" t="s">
        <v>20</v>
      </c>
      <c r="I20" s="19"/>
      <c r="J20" s="13"/>
      <c r="K20" s="17"/>
    </row>
    <row r="21" spans="1:11" ht="30" customHeight="1" x14ac:dyDescent="0.25">
      <c r="A21" s="5" t="s">
        <v>61</v>
      </c>
      <c r="B21" s="12" t="s">
        <v>62</v>
      </c>
      <c r="C21" s="7" t="s">
        <v>109</v>
      </c>
      <c r="D21" s="13" t="s">
        <v>63</v>
      </c>
      <c r="E21" s="8">
        <f>700/1.25</f>
        <v>560</v>
      </c>
      <c r="F21" s="14" t="s">
        <v>15</v>
      </c>
      <c r="G21" s="13"/>
      <c r="H21" s="14" t="s">
        <v>16</v>
      </c>
      <c r="I21" s="19"/>
      <c r="J21" s="13"/>
      <c r="K21" s="17"/>
    </row>
    <row r="22" spans="1:11" ht="30" customHeight="1" x14ac:dyDescent="0.25">
      <c r="A22" s="5" t="s">
        <v>64</v>
      </c>
      <c r="B22" s="12" t="s">
        <v>65</v>
      </c>
      <c r="C22" s="7" t="s">
        <v>110</v>
      </c>
      <c r="D22" s="13" t="s">
        <v>66</v>
      </c>
      <c r="E22" s="8">
        <f>2834/1.25</f>
        <v>2267.1999999999998</v>
      </c>
      <c r="F22" s="14" t="s">
        <v>15</v>
      </c>
      <c r="G22" s="13"/>
      <c r="H22" s="14" t="s">
        <v>16</v>
      </c>
      <c r="I22" s="19"/>
      <c r="J22" s="13"/>
      <c r="K22" s="17"/>
    </row>
    <row r="23" spans="1:11" ht="30" customHeight="1" x14ac:dyDescent="0.25">
      <c r="A23" s="5" t="s">
        <v>67</v>
      </c>
      <c r="B23" s="12" t="s">
        <v>90</v>
      </c>
      <c r="C23" s="7" t="s">
        <v>111</v>
      </c>
      <c r="D23" s="13" t="s">
        <v>92</v>
      </c>
      <c r="E23" s="8">
        <f>500/1.25</f>
        <v>400</v>
      </c>
      <c r="F23" s="14" t="s">
        <v>15</v>
      </c>
      <c r="G23" s="13"/>
      <c r="H23" s="14" t="s">
        <v>68</v>
      </c>
      <c r="I23" s="19"/>
      <c r="J23" s="13"/>
      <c r="K23" s="17"/>
    </row>
    <row r="24" spans="1:11" ht="24.75" customHeight="1" x14ac:dyDescent="0.25">
      <c r="A24" s="5" t="s">
        <v>71</v>
      </c>
      <c r="B24" s="27" t="s">
        <v>69</v>
      </c>
      <c r="C24" s="7" t="s">
        <v>112</v>
      </c>
      <c r="D24" s="13" t="s">
        <v>70</v>
      </c>
      <c r="E24" s="8">
        <f>1500/1.25</f>
        <v>1200</v>
      </c>
      <c r="F24" s="14" t="s">
        <v>15</v>
      </c>
      <c r="G24" s="13"/>
      <c r="H24" s="13" t="s">
        <v>20</v>
      </c>
      <c r="I24" s="19"/>
      <c r="J24" s="14"/>
      <c r="K24" s="17"/>
    </row>
    <row r="25" spans="1:11" ht="27.75" customHeight="1" x14ac:dyDescent="0.25">
      <c r="A25" s="5" t="s">
        <v>74</v>
      </c>
      <c r="B25" s="28" t="s">
        <v>72</v>
      </c>
      <c r="C25" s="7" t="s">
        <v>113</v>
      </c>
      <c r="D25" s="13" t="s">
        <v>73</v>
      </c>
      <c r="E25" s="8">
        <f>4300/1.25</f>
        <v>3440</v>
      </c>
      <c r="F25" s="14" t="s">
        <v>15</v>
      </c>
      <c r="G25" s="13"/>
      <c r="H25" s="13" t="s">
        <v>16</v>
      </c>
      <c r="I25" s="19"/>
      <c r="J25" s="14"/>
      <c r="K25" s="15"/>
    </row>
    <row r="26" spans="1:11" ht="27.75" customHeight="1" x14ac:dyDescent="0.25">
      <c r="A26" s="5" t="s">
        <v>77</v>
      </c>
      <c r="B26" s="28" t="s">
        <v>75</v>
      </c>
      <c r="C26" s="7" t="s">
        <v>114</v>
      </c>
      <c r="D26" s="13" t="s">
        <v>76</v>
      </c>
      <c r="E26" s="8">
        <v>7000</v>
      </c>
      <c r="F26" s="14" t="s">
        <v>15</v>
      </c>
      <c r="G26" s="13"/>
      <c r="H26" s="13" t="s">
        <v>16</v>
      </c>
      <c r="I26" s="19"/>
      <c r="J26" s="14"/>
      <c r="K26" s="15"/>
    </row>
    <row r="27" spans="1:11" ht="27.75" customHeight="1" x14ac:dyDescent="0.25">
      <c r="A27" s="5" t="s">
        <v>80</v>
      </c>
      <c r="B27" s="28" t="s">
        <v>78</v>
      </c>
      <c r="C27" s="7" t="s">
        <v>115</v>
      </c>
      <c r="D27" s="13" t="s">
        <v>79</v>
      </c>
      <c r="E27" s="8">
        <v>12000</v>
      </c>
      <c r="F27" s="14" t="s">
        <v>15</v>
      </c>
      <c r="G27" s="13"/>
      <c r="H27" s="14" t="s">
        <v>39</v>
      </c>
      <c r="I27" s="19"/>
      <c r="J27" s="14"/>
      <c r="K27" s="15"/>
    </row>
    <row r="28" spans="1:11" ht="27.75" customHeight="1" x14ac:dyDescent="0.25">
      <c r="A28" s="5" t="s">
        <v>83</v>
      </c>
      <c r="B28" s="28" t="s">
        <v>81</v>
      </c>
      <c r="C28" s="7" t="s">
        <v>116</v>
      </c>
      <c r="D28" s="13" t="s">
        <v>82</v>
      </c>
      <c r="E28" s="8">
        <v>8000</v>
      </c>
      <c r="F28" s="14" t="s">
        <v>15</v>
      </c>
      <c r="G28" s="13"/>
      <c r="H28" s="14" t="s">
        <v>39</v>
      </c>
      <c r="I28" s="19"/>
      <c r="J28" s="14"/>
      <c r="K28" s="15"/>
    </row>
    <row r="29" spans="1:11" ht="27.75" customHeight="1" x14ac:dyDescent="0.25">
      <c r="A29" s="5" t="s">
        <v>86</v>
      </c>
      <c r="B29" s="28" t="s">
        <v>84</v>
      </c>
      <c r="C29" s="7" t="s">
        <v>117</v>
      </c>
      <c r="D29" s="13" t="s">
        <v>85</v>
      </c>
      <c r="E29" s="8">
        <v>6000</v>
      </c>
      <c r="F29" s="14" t="s">
        <v>15</v>
      </c>
      <c r="G29" s="13"/>
      <c r="H29" s="14" t="s">
        <v>39</v>
      </c>
      <c r="I29" s="19"/>
      <c r="J29" s="14"/>
      <c r="K29" s="15"/>
    </row>
    <row r="30" spans="1:11" ht="51.75" x14ac:dyDescent="0.25">
      <c r="A30" s="5" t="s">
        <v>91</v>
      </c>
      <c r="B30" s="28" t="s">
        <v>87</v>
      </c>
      <c r="C30" s="7" t="s">
        <v>118</v>
      </c>
      <c r="D30" s="14" t="s">
        <v>88</v>
      </c>
      <c r="E30" s="40" t="s">
        <v>93</v>
      </c>
      <c r="F30" s="14" t="s">
        <v>15</v>
      </c>
      <c r="G30" s="13"/>
      <c r="H30" s="14" t="s">
        <v>39</v>
      </c>
      <c r="I30" s="19"/>
      <c r="J30" s="14"/>
      <c r="K30" s="15"/>
    </row>
    <row r="31" spans="1:11" ht="9.75" customHeight="1" x14ac:dyDescent="0.25">
      <c r="A31" s="29"/>
      <c r="B31" s="30"/>
      <c r="C31" s="31"/>
      <c r="D31" s="32"/>
      <c r="E31" s="33"/>
      <c r="F31" s="32"/>
      <c r="G31" s="31"/>
      <c r="H31" s="31"/>
      <c r="I31" s="34"/>
      <c r="J31" s="32"/>
      <c r="K31" s="32"/>
    </row>
    <row r="32" spans="1:11" x14ac:dyDescent="0.25">
      <c r="A32" s="29"/>
      <c r="B32" s="30" t="s">
        <v>122</v>
      </c>
      <c r="C32" s="31"/>
      <c r="D32" s="32"/>
      <c r="E32" s="33"/>
      <c r="F32" s="32"/>
      <c r="G32" s="31"/>
      <c r="H32" s="31"/>
      <c r="I32" s="34"/>
      <c r="J32" s="32"/>
      <c r="K32" s="32"/>
    </row>
    <row r="33" spans="1:10" x14ac:dyDescent="0.25">
      <c r="A33" s="35"/>
      <c r="B33" s="35" t="s">
        <v>123</v>
      </c>
      <c r="C33" s="35"/>
      <c r="D33" s="35"/>
      <c r="E33" s="36"/>
      <c r="F33" s="35"/>
      <c r="G33" s="35"/>
      <c r="H33" s="35" t="s">
        <v>119</v>
      </c>
      <c r="I33" s="35"/>
      <c r="J33" s="35"/>
    </row>
    <row r="34" spans="1:10" x14ac:dyDescent="0.25">
      <c r="A34" s="35"/>
      <c r="B34" s="37" t="s">
        <v>121</v>
      </c>
      <c r="C34" s="35"/>
      <c r="D34" s="35"/>
      <c r="E34" s="36"/>
      <c r="F34" s="35"/>
      <c r="G34" s="35"/>
      <c r="H34" s="35" t="s">
        <v>120</v>
      </c>
      <c r="I34" s="35"/>
      <c r="J34" s="35"/>
    </row>
    <row r="35" spans="1:10" x14ac:dyDescent="0.25">
      <c r="A35" s="35"/>
      <c r="B35" s="37"/>
      <c r="C35" s="35"/>
      <c r="D35" s="35"/>
      <c r="E35" s="36"/>
      <c r="F35" s="35"/>
      <c r="G35" s="35"/>
      <c r="H35" s="35"/>
      <c r="I35" s="35"/>
      <c r="J35" s="35"/>
    </row>
    <row r="36" spans="1:10" x14ac:dyDescent="0.25">
      <c r="A36" s="35"/>
      <c r="B36" s="35"/>
      <c r="C36" s="35"/>
      <c r="D36" s="35"/>
      <c r="E36" s="36"/>
      <c r="F36" s="35"/>
      <c r="G36" s="35"/>
      <c r="H36" s="35"/>
      <c r="I36" s="35"/>
      <c r="J36" s="35"/>
    </row>
    <row r="37" spans="1:10" x14ac:dyDescent="0.25">
      <c r="A37" s="35"/>
      <c r="B37" s="35"/>
      <c r="C37" s="35"/>
      <c r="D37" s="35"/>
      <c r="E37" s="36"/>
      <c r="F37" s="35"/>
      <c r="G37" s="35"/>
      <c r="H37" s="35"/>
      <c r="I37" s="35"/>
      <c r="J37" s="35"/>
    </row>
    <row r="38" spans="1:10" x14ac:dyDescent="0.25">
      <c r="A38" s="35"/>
      <c r="B38" s="35"/>
      <c r="C38" s="35"/>
      <c r="D38" s="35"/>
      <c r="E38" s="36"/>
      <c r="F38" s="35"/>
      <c r="G38" s="35"/>
      <c r="H38" s="35"/>
      <c r="I38" s="35"/>
      <c r="J38" s="35"/>
    </row>
    <row r="39" spans="1:10" x14ac:dyDescent="0.25">
      <c r="A39" s="38"/>
      <c r="B39" s="35"/>
      <c r="C39" s="35"/>
      <c r="D39" s="35"/>
      <c r="E39" s="36"/>
      <c r="F39" s="35"/>
      <c r="G39" s="35"/>
      <c r="H39" s="35"/>
      <c r="I39" s="35"/>
      <c r="J39" s="38"/>
    </row>
  </sheetData>
  <mergeCells count="4">
    <mergeCell ref="A1:J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dcterms:created xsi:type="dcterms:W3CDTF">2023-12-05T12:33:39Z</dcterms:created>
  <dcterms:modified xsi:type="dcterms:W3CDTF">2023-12-28T10:05:14Z</dcterms:modified>
</cp:coreProperties>
</file>