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>
    <definedName name="_xlnm.Print_Area" localSheetId="1">'Prihodi i rashodi prema ekonoms'!$A$1:$V$92</definedName>
  </definedNames>
  <calcPr fullCalcOnLoad="1"/>
</workbook>
</file>

<file path=xl/sharedStrings.xml><?xml version="1.0" encoding="utf-8"?>
<sst xmlns="http://schemas.openxmlformats.org/spreadsheetml/2006/main" count="767" uniqueCount="278">
  <si>
    <t/>
  </si>
  <si>
    <t>Trg Tina Ujevića 1</t>
  </si>
  <si>
    <t>33515 Orahovica</t>
  </si>
  <si>
    <t>OIB: 41708105351</t>
  </si>
  <si>
    <t>Izvještaj o izvršenju proračuna</t>
  </si>
  <si>
    <t>Za razdoblje od 01.01.2022. do 30.06.2022.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</si>
  <si>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</si>
  <si>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</si>
  <si>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</si>
  <si>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</si>
  <si>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</si>
  <si>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</si>
  <si>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</si>
  <si>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</si>
  <si>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</si>
  <si>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</si>
  <si>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</si>
  <si>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</si>
  <si>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</si>
  <si>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</si>
  <si>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</si>
  <si>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</si>
  <si>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</si>
  <si>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</si>
  <si>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</si>
  <si>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</si>
  <si>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</si>
  <si>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</si>
  <si>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</si>
  <si>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</si>
  <si>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</si>
  <si>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</si>
  <si>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</si>
  <si>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</si>
  <si>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</si>
  <si>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632 Pomoći od međunarodnih organizacija te institucija i tijela EU</t>
  </si>
  <si>
    <t>6323 Tekuće pomoći od institucija i tijela  EU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</si>
  <si>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</si>
  <si>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</si>
  <si>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</si>
  <si>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</si>
  <si>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</si>
  <si>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</si>
  <si>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</si>
  <si>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</si>
  <si>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</si>
  <si>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</si>
  <si>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usluga, prihodi od donacija i povrati po protestira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</si>
  <si>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</si>
  <si>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</si>
  <si>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</si>
  <si>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</si>
  <si>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</si>
  <si>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</si>
  <si>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</si>
  <si>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</si>
  <si>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</si>
  <si>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</si>
  <si>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</si>
  <si>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</si>
  <si>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</si>
  <si>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</si>
  <si>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</si>
  <si>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</si>
  <si>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</si>
  <si>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</si>
  <si>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</si>
  <si>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</si>
  <si>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</si>
  <si>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</si>
  <si>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</si>
  <si>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</si>
  <si>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</si>
  <si>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</si>
  <si>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</si>
  <si>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</si>
  <si>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</si>
  <si>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</si>
  <si>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</si>
  <si>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</si>
  <si>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</si>
  <si>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3238 Računalne usluge</t>
  </si>
  <si>
    <t>3239 Ostale usluge</t>
  </si>
  <si>
    <t>329 Ostali nespomenuti rashodi poslovanja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</si>
  <si>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</si>
  <si>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</si>
  <si>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</si>
  <si>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</si>
  <si>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</si>
  <si>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</si>
  <si>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3432 Negativne tečajne razlike i razlike zbog primjene valutne klauzule</t>
  </si>
  <si>
    <t>36 Pomoći dane u inozemstvo i unutar općeg proračuna</t>
  </si>
  <si>
    <t>361 Pomoći inozemnim vladama</t>
  </si>
  <si>
    <t>3611 Tekuće pomoći inozemnim vladama</t>
  </si>
  <si>
    <t>368 Pomoći temeljem prijenosa EU sredstava</t>
  </si>
  <si>
    <t>3681 Tekuće pomoći temeljem prijenosa EU sredstava</t>
  </si>
  <si>
    <t>37 Naknade građanima i kućanstvima na temelju osiguranja i druge naknade</t>
  </si>
  <si>
    <t>372 Ostale naknade građanima i kućanstvima iz proračuna</t>
  </si>
  <si>
    <t>42 Rashodi za nabavu proizvedene dugotrajne imovine</t>
  </si>
  <si>
    <t>422 Postrojenja i oprema</t>
  </si>
  <si>
    <t>4221 Uredska oprema i namještaj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</si>
  <si>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</si>
  <si>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</si>
  <si>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</si>
  <si>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</si>
  <si>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</si>
  <si>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</si>
  <si>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</si>
  <si>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</si>
  <si>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</si>
  <si>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</si>
  <si>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4. Prihodi za posebne namjene</t>
  </si>
  <si>
    <t>Izvor 4.8. Decentralizirana sredstva</t>
  </si>
  <si>
    <t>Izvor 4.9. Vlastiti i namjenski prihodi proračunskih korisnika</t>
  </si>
  <si>
    <t xml:space="preserve"> SVEUKUPNI RASHODI</t>
  </si>
  <si>
    <t>Rashodi prema funkcijskoj klasifikaciji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</si>
  <si>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</si>
  <si>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</si>
  <si>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</si>
  <si>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</si>
  <si>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</si>
  <si>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</si>
  <si>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</si>
  <si>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</si>
  <si>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</si>
  <si>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</si>
  <si>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</si>
  <si>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</si>
  <si>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</si>
  <si>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</si>
  <si>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</si>
  <si>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</si>
  <si>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</si>
  <si>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</si>
  <si>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>4. Prihodi za posebne namjene</t>
  </si>
  <si>
    <t>4.9. Vlastiti i namjenski prihodi proračunskih korisnika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</si>
  <si>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</si>
  <si>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</si>
  <si>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</si>
  <si>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</si>
  <si>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</si>
  <si>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</si>
  <si>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007</t>
  </si>
  <si>
    <t>UPRAVNI ODJEL ZA OBRAZOVANJE I DEMOGRAFIJU</t>
  </si>
  <si>
    <t>Glava</t>
  </si>
  <si>
    <t>00702</t>
  </si>
  <si>
    <t>Osnovnoškolske ustanove</t>
  </si>
  <si>
    <t>Proračunski korisnik</t>
  </si>
  <si>
    <t>9361</t>
  </si>
  <si>
    <t>OŠ. Ivane Brllić-Mažuranić, Orahovica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</si>
  <si>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</si>
  <si>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</si>
  <si>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</si>
  <si>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</si>
  <si>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</si>
  <si>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</si>
  <si>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007 UPRAVNI ODJEL ZA OBRAZOVANJE I DEMOGRAFIJU</t>
  </si>
  <si>
    <t>GLAVA 00702 Osnovnoškolske ustanove</t>
  </si>
  <si>
    <t>PROR. KORISNIK 9361 OŠ. Ivane Brllić-Mažuranić, Orahovica</t>
  </si>
  <si>
    <t>1019</t>
  </si>
  <si>
    <t>Program: Ulaganja u osnovno školstvo - zakonski standard</t>
  </si>
  <si>
    <t>0912</t>
  </si>
  <si>
    <t>A100032</t>
  </si>
  <si>
    <t>Aktivnost: Materijalni i financijski rashodi osnovnih škola - decentralizacija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</si>
  <si>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</si>
  <si>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</si>
  <si>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</si>
  <si>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</si>
  <si>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</si>
  <si>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</si>
  <si>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</si>
  <si>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</si>
  <si>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</si>
  <si>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</si>
  <si>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</si>
  <si>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</si>
  <si>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</si>
  <si>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</si>
  <si>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</si>
  <si>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</si>
  <si>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</si>
  <si>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</si>
  <si>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</si>
  <si>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</si>
  <si>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</si>
  <si>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</si>
  <si>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</si>
  <si>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</si>
  <si>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</si>
  <si>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</si>
  <si>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3238</t>
  </si>
  <si>
    <t>Računalne usluge</t>
  </si>
  <si>
    <t>3239</t>
  </si>
  <si>
    <t>Ostale usluge</t>
  </si>
  <si>
    <t>329</t>
  </si>
  <si>
    <t>Ostali nespomenuti rashodi poslovanja</t>
  </si>
  <si>
    <t>3299</t>
  </si>
  <si>
    <t>343</t>
  </si>
  <si>
    <t>Ostali financijski rashodi</t>
  </si>
  <si>
    <t>3431</t>
  </si>
  <si>
    <t>Bankarske usluge i usluge platnog prometa</t>
  </si>
  <si>
    <t>T100003</t>
  </si>
  <si>
    <t>Tekući projekt: Tekuće i investicijsko održavanje osnovnih škola - decentralizacija</t>
  </si>
  <si>
    <t>1020</t>
  </si>
  <si>
    <t>Program: Ulaganja u osnovno školstvo - iznad zakonskog standarda</t>
  </si>
  <si>
    <t>A100111</t>
  </si>
  <si>
    <t>Aktivnost: Natjecanja učenika osnovnih škola</t>
  </si>
  <si>
    <t>312</t>
  </si>
  <si>
    <t>Ostali rashodi za zaposlene</t>
  </si>
  <si>
    <t>3121</t>
  </si>
  <si>
    <t>1033</t>
  </si>
  <si>
    <t>Program: Ulaganja u osnovno školstvo - iz vlastitih i namjenskih prihoda škola</t>
  </si>
  <si>
    <t>A100066</t>
  </si>
  <si>
    <t>Aktivnost: Podizanje standarda iz vlastitih i namjenskih prihoda osnovnih škola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</si>
  <si>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</si>
  <si>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</si>
  <si>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</si>
  <si>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</si>
  <si>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</si>
  <si>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</si>
  <si>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</si>
  <si>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</si>
  <si>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313</t>
  </si>
  <si>
    <t>Doprinosi na plaće</t>
  </si>
  <si>
    <t>3132</t>
  </si>
  <si>
    <t>Doprinosi za obvezno zdravstveno osiguranje</t>
  </si>
  <si>
    <t>3212</t>
  </si>
  <si>
    <t>Naknade za prijevoz, za rad na terenu i odvojeni život</t>
  </si>
  <si>
    <t>3222</t>
  </si>
  <si>
    <t>Materijal i sirovine</t>
  </si>
  <si>
    <t>3225</t>
  </si>
  <si>
    <t>Sitni inventar i auto gume</t>
  </si>
  <si>
    <t>3233</t>
  </si>
  <si>
    <t>Usluge promidžbe i informiranja</t>
  </si>
  <si>
    <t>3237</t>
  </si>
  <si>
    <t>Intelektualne i osobne usluge</t>
  </si>
  <si>
    <t>3293</t>
  </si>
  <si>
    <t>Reprezentacija</t>
  </si>
  <si>
    <t>3294</t>
  </si>
  <si>
    <t>Članarine i norme</t>
  </si>
  <si>
    <t>3295</t>
  </si>
  <si>
    <t>Pristojbe i naknade</t>
  </si>
  <si>
    <t>3432</t>
  </si>
  <si>
    <t>Negativne tečajne razlike i razlike zbog primjene valutne klauzule</t>
  </si>
  <si>
    <t>361</t>
  </si>
  <si>
    <t>Pomoći inozemnim vladama</t>
  </si>
  <si>
    <t>3611</t>
  </si>
  <si>
    <t>Tekuće pomoći inozemnim vladama</t>
  </si>
  <si>
    <t>368</t>
  </si>
  <si>
    <t>Pomoći temeljem prijenosa EU sredstava</t>
  </si>
  <si>
    <t>3681</t>
  </si>
  <si>
    <t>Tekuće pomoći temeljem prijenosa EU sredstava</t>
  </si>
  <si>
    <t>372</t>
  </si>
  <si>
    <t>Ostale naknade građanima i kućanstvima iz proračuna</t>
  </si>
  <si>
    <t>3722</t>
  </si>
  <si>
    <t>Naknade građanima i kućanstvima u naravi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</si>
  <si>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</si>
  <si>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</si>
  <si>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</si>
  <si>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</si>
  <si>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</si>
  <si>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</si>
  <si>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</si>
  <si>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</si>
  <si>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</si>
  <si>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</si>
  <si>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</si>
  <si>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</si>
  <si>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</si>
  <si>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</si>
  <si>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</si>
  <si>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</si>
  <si>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</si>
  <si>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</si>
  <si>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T100059</t>
  </si>
  <si>
    <t>Tekući projekt: Projekt: "In-In - integracija i inkluzija"</t>
  </si>
  <si>
    <t>OŠ Ivane Brlić Mažuranić Orahovica</t>
  </si>
  <si>
    <t>3227 Službena, radna i zaštitna odjeća i obuća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</si>
</sst>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#,##0.00\ _k_n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10" fontId="2" fillId="34" borderId="0" xfId="0" applyNumberFormat="1" applyFont="1" applyFill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172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0" fontId="0" fillId="0" borderId="0" xfId="0" applyNumberFormat="1" applyFont="1" applyBorder="1" applyAlignment="1" applyProtection="1">
      <alignment horizontal="lef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0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0" fontId="4" fillId="38" borderId="0" xfId="0" applyNumberFormat="1" applyFont="1" applyFill="1" applyBorder="1" applyAlignment="1" applyProtection="1">
      <alignment horizontal="right"/>
      <protection/>
    </xf>
    <xf numFmtId="172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0" fontId="4" fillId="39" borderId="0" xfId="0" applyNumberFormat="1" applyFont="1" applyFill="1" applyBorder="1" applyAlignment="1" applyProtection="1">
      <alignment horizontal="right"/>
      <protection/>
    </xf>
    <xf numFmtId="172" fontId="4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172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2" fontId="2" fillId="41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2" fontId="2" fillId="42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2" fontId="1" fillId="42" borderId="0" xfId="0" applyNumberFormat="1" applyFont="1" applyFill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2" fontId="5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2" max="2" width="21.7109375" style="0" customWidth="1"/>
    <col min="16" max="16" width="11.7109375" style="0" bestFit="1" customWidth="1"/>
  </cols>
  <sheetData>
    <row r="1" spans="1:4" ht="12.75">
      <c r="A1" s="16" t="s">
        <v>276</v>
      </c>
      <c r="B1" s="16"/>
      <c r="C1" s="1"/>
      <c r="D1" s="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21" s="4" customFormat="1" ht="18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2" ht="12.75">
      <c r="A14" s="20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 t="s">
        <v>7</v>
      </c>
      <c r="N14" s="16"/>
      <c r="O14" s="20" t="s">
        <v>8</v>
      </c>
      <c r="P14" s="16"/>
      <c r="Q14" s="20" t="s">
        <v>9</v>
      </c>
      <c r="R14" s="16"/>
      <c r="S14" s="20" t="s">
        <v>10</v>
      </c>
      <c r="T14" s="16"/>
      <c r="U14" s="20" t="s">
        <v>11</v>
      </c>
      <c r="V14" s="16"/>
    </row>
    <row r="15" spans="1:22" ht="12.75">
      <c r="A15" s="21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2" t="s">
        <v>13</v>
      </c>
      <c r="N15" s="16"/>
      <c r="O15" s="22" t="s">
        <v>14</v>
      </c>
      <c r="P15" s="16"/>
      <c r="Q15" s="22" t="s">
        <v>15</v>
      </c>
      <c r="R15" s="16"/>
      <c r="S15" s="22" t="s">
        <v>16</v>
      </c>
      <c r="T15" s="16"/>
      <c r="U15" s="22" t="s">
        <v>17</v>
      </c>
      <c r="V15" s="16"/>
    </row>
    <row r="16" spans="1:22" ht="12.75">
      <c r="A16" s="23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4">
        <v>3808313.43</v>
      </c>
      <c r="N16" s="16"/>
      <c r="O16" s="24">
        <v>8651607</v>
      </c>
      <c r="P16" s="16"/>
      <c r="Q16" s="24">
        <v>3946866.41</v>
      </c>
      <c r="R16" s="16"/>
      <c r="S16" s="25">
        <f>Q16/M16</f>
        <v>1.036381716617269</v>
      </c>
      <c r="T16" s="26"/>
      <c r="U16" s="27">
        <v>45.62</v>
      </c>
      <c r="V16" s="16"/>
    </row>
    <row r="17" spans="1:22" ht="12.75">
      <c r="A17" s="23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4">
        <v>0</v>
      </c>
      <c r="N17" s="16"/>
      <c r="O17" s="24">
        <v>0</v>
      </c>
      <c r="P17" s="16"/>
      <c r="Q17" s="24">
        <v>0</v>
      </c>
      <c r="R17" s="16"/>
      <c r="S17" s="25"/>
      <c r="T17" s="26"/>
      <c r="U17" s="27" t="s">
        <v>0</v>
      </c>
      <c r="V17" s="16"/>
    </row>
    <row r="18" spans="1:22" ht="12.75">
      <c r="A18" s="23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4">
        <f>SUM(M16:N17)</f>
        <v>3808313.43</v>
      </c>
      <c r="N18" s="16"/>
      <c r="O18" s="24">
        <v>8651607</v>
      </c>
      <c r="P18" s="16"/>
      <c r="Q18" s="24">
        <v>3946866.41</v>
      </c>
      <c r="R18" s="16"/>
      <c r="S18" s="25">
        <f>Q18/M18</f>
        <v>1.036381716617269</v>
      </c>
      <c r="T18" s="26"/>
      <c r="U18" s="27">
        <v>45.62</v>
      </c>
      <c r="V18" s="16"/>
    </row>
    <row r="19" spans="1:22" ht="12.75">
      <c r="A19" s="23" t="s">
        <v>21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4">
        <v>3630974.98</v>
      </c>
      <c r="N19" s="16"/>
      <c r="O19" s="24">
        <v>8265207</v>
      </c>
      <c r="P19" s="16"/>
      <c r="Q19" s="24">
        <v>3859464.11</v>
      </c>
      <c r="R19" s="16"/>
      <c r="S19" s="25">
        <f>Q19/M19</f>
        <v>1.0629277621736737</v>
      </c>
      <c r="T19" s="26"/>
      <c r="U19" s="27">
        <v>46.7</v>
      </c>
      <c r="V19" s="16"/>
    </row>
    <row r="20" spans="1:22" ht="12.75">
      <c r="A20" s="23" t="s">
        <v>22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4">
        <v>65627.46</v>
      </c>
      <c r="N20" s="16"/>
      <c r="O20" s="24">
        <v>596400</v>
      </c>
      <c r="P20" s="16"/>
      <c r="Q20" s="24">
        <v>72763.65</v>
      </c>
      <c r="R20" s="16"/>
      <c r="S20" s="25">
        <f>Q20/M20</f>
        <v>1.108737866740538</v>
      </c>
      <c r="T20" s="26"/>
      <c r="U20" s="27">
        <v>12.2</v>
      </c>
      <c r="V20" s="16"/>
    </row>
    <row r="21" spans="1:22" ht="12.75">
      <c r="A21" s="23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>
        <f>SUM(M19:N20)</f>
        <v>3696602.44</v>
      </c>
      <c r="N21" s="16"/>
      <c r="O21" s="24">
        <v>8861607</v>
      </c>
      <c r="P21" s="16"/>
      <c r="Q21" s="24">
        <v>3932227.76</v>
      </c>
      <c r="R21" s="16"/>
      <c r="S21" s="25">
        <f>Q21/M21</f>
        <v>1.0637410497407993</v>
      </c>
      <c r="T21" s="26"/>
      <c r="U21" s="27">
        <v>44.37</v>
      </c>
      <c r="V21" s="16"/>
    </row>
    <row r="22" spans="1:22" ht="12.75">
      <c r="A22" s="23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4">
        <f>M18-M21</f>
        <v>111710.99000000022</v>
      </c>
      <c r="N22" s="16"/>
      <c r="O22" s="24">
        <v>-210000</v>
      </c>
      <c r="P22" s="16"/>
      <c r="Q22" s="24">
        <v>14638.65</v>
      </c>
      <c r="R22" s="16"/>
      <c r="S22" s="25">
        <f>Q22/M22</f>
        <v>0.13104037481003408</v>
      </c>
      <c r="T22" s="26"/>
      <c r="U22" s="27">
        <v>-6.97</v>
      </c>
      <c r="V22" s="16"/>
    </row>
    <row r="23" spans="1:22" ht="12.75">
      <c r="A23" s="21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 t="s">
        <v>0</v>
      </c>
      <c r="N23" s="16"/>
      <c r="O23" s="21" t="s">
        <v>0</v>
      </c>
      <c r="P23" s="16"/>
      <c r="Q23" s="21" t="s">
        <v>0</v>
      </c>
      <c r="R23" s="16"/>
      <c r="S23" s="28" t="s">
        <v>0</v>
      </c>
      <c r="T23" s="26"/>
      <c r="U23" s="21" t="s">
        <v>0</v>
      </c>
      <c r="V23" s="16"/>
    </row>
    <row r="24" spans="1:22" ht="12.75">
      <c r="A24" s="23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4">
        <v>0</v>
      </c>
      <c r="N24" s="16"/>
      <c r="O24" s="24">
        <v>0</v>
      </c>
      <c r="P24" s="16"/>
      <c r="Q24" s="24">
        <v>0</v>
      </c>
      <c r="R24" s="16"/>
      <c r="S24" s="25" t="s">
        <v>0</v>
      </c>
      <c r="T24" s="26"/>
      <c r="U24" s="27" t="s">
        <v>0</v>
      </c>
      <c r="V24" s="16"/>
    </row>
    <row r="25" spans="1:22" ht="12.75">
      <c r="A25" s="23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4">
        <v>0</v>
      </c>
      <c r="N25" s="16"/>
      <c r="O25" s="24">
        <v>0</v>
      </c>
      <c r="P25" s="16"/>
      <c r="Q25" s="24">
        <v>0</v>
      </c>
      <c r="R25" s="16"/>
      <c r="S25" s="25" t="s">
        <v>0</v>
      </c>
      <c r="T25" s="26"/>
      <c r="U25" s="27" t="s">
        <v>0</v>
      </c>
      <c r="V25" s="16"/>
    </row>
    <row r="26" spans="1:22" ht="12.75">
      <c r="A26" s="23" t="s">
        <v>28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4">
        <v>0</v>
      </c>
      <c r="N26" s="16"/>
      <c r="O26" s="24">
        <v>0</v>
      </c>
      <c r="P26" s="16"/>
      <c r="Q26" s="24">
        <v>0</v>
      </c>
      <c r="R26" s="16"/>
      <c r="S26" s="25">
        <v>0</v>
      </c>
      <c r="T26" s="26"/>
      <c r="U26" s="27">
        <v>0</v>
      </c>
      <c r="V26" s="16"/>
    </row>
    <row r="27" spans="1:22" ht="12.75">
      <c r="A27" s="23" t="s">
        <v>29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4">
        <v>0</v>
      </c>
      <c r="N27" s="16"/>
      <c r="O27" s="24">
        <v>0</v>
      </c>
      <c r="P27" s="16"/>
      <c r="Q27" s="24">
        <v>0</v>
      </c>
      <c r="R27" s="16"/>
      <c r="S27" s="25" t="s">
        <v>0</v>
      </c>
      <c r="T27" s="26"/>
      <c r="U27" s="27" t="s">
        <v>0</v>
      </c>
      <c r="V27" s="16"/>
    </row>
    <row r="28" spans="1:22" ht="12.75">
      <c r="A28" s="23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4">
        <v>0</v>
      </c>
      <c r="N28" s="16"/>
      <c r="O28" s="24">
        <v>210000</v>
      </c>
      <c r="P28" s="16"/>
      <c r="Q28" s="24">
        <v>0</v>
      </c>
      <c r="R28" s="16"/>
      <c r="S28" s="25">
        <v>0</v>
      </c>
      <c r="T28" s="26"/>
      <c r="U28" s="27">
        <v>0</v>
      </c>
      <c r="V28" s="16"/>
    </row>
    <row r="29" spans="1:22" ht="12.75">
      <c r="A29" s="21" t="s">
        <v>31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1" t="s">
        <v>0</v>
      </c>
      <c r="N29" s="16"/>
      <c r="O29" s="21" t="s">
        <v>0</v>
      </c>
      <c r="P29" s="16"/>
      <c r="Q29" s="21" t="s">
        <v>0</v>
      </c>
      <c r="R29" s="16"/>
      <c r="S29" s="28" t="s">
        <v>0</v>
      </c>
      <c r="T29" s="26"/>
      <c r="U29" s="21" t="s">
        <v>0</v>
      </c>
      <c r="V29" s="16"/>
    </row>
    <row r="30" spans="1:22" ht="12.75">
      <c r="A30" s="23" t="s">
        <v>32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4">
        <v>0</v>
      </c>
      <c r="N30" s="16"/>
      <c r="O30" s="24">
        <v>0</v>
      </c>
      <c r="P30" s="16"/>
      <c r="Q30" s="24">
        <v>14638.65</v>
      </c>
      <c r="R30" s="16"/>
      <c r="S30" s="25">
        <v>0</v>
      </c>
      <c r="T30" s="26"/>
      <c r="U30" s="27">
        <v>0</v>
      </c>
      <c r="V30" s="16"/>
    </row>
    <row r="31" spans="19:20" ht="12.75">
      <c r="S31" s="12"/>
      <c r="T31" s="12"/>
    </row>
    <row r="33" ht="12.75">
      <c r="P33" s="15"/>
    </row>
    <row r="36" ht="12.75">
      <c r="P36" s="15"/>
    </row>
  </sheetData>
  <sheetProtection/>
  <mergeCells count="110"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workbookViewId="0" topLeftCell="A14">
      <selection activeCell="W14" sqref="W1:IV16384"/>
    </sheetView>
  </sheetViews>
  <sheetFormatPr defaultColWidth="9.140625" defaultRowHeight="12.75"/>
  <cols>
    <col min="2" max="2" width="9.140625" style="0" customWidth="1"/>
  </cols>
  <sheetData>
    <row r="1" spans="1:4" ht="12.75">
      <c r="A1" s="31" t="s">
        <v>276</v>
      </c>
      <c r="B1" s="32"/>
      <c r="C1" s="32"/>
      <c r="D1" s="3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21" s="5" customFormat="1" ht="18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2" ht="12.75">
      <c r="A14" s="33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3" t="s">
        <v>7</v>
      </c>
      <c r="N14" s="16"/>
      <c r="O14" s="33" t="s">
        <v>8</v>
      </c>
      <c r="P14" s="16"/>
      <c r="Q14" s="33" t="s">
        <v>9</v>
      </c>
      <c r="R14" s="16"/>
      <c r="S14" s="33" t="s">
        <v>10</v>
      </c>
      <c r="T14" s="16"/>
      <c r="U14" s="33" t="s">
        <v>11</v>
      </c>
      <c r="V14" s="16"/>
    </row>
    <row r="15" spans="1:22" ht="12.75">
      <c r="A15" s="34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5" t="s">
        <v>13</v>
      </c>
      <c r="N15" s="16"/>
      <c r="O15" s="35" t="s">
        <v>14</v>
      </c>
      <c r="P15" s="16"/>
      <c r="Q15" s="35" t="s">
        <v>15</v>
      </c>
      <c r="R15" s="16"/>
      <c r="S15" s="35" t="s">
        <v>16</v>
      </c>
      <c r="T15" s="16"/>
      <c r="U15" s="35" t="s">
        <v>17</v>
      </c>
      <c r="V15" s="16"/>
    </row>
    <row r="16" spans="1:22" ht="12.75">
      <c r="A16" s="36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7">
        <f>SUM(M17,M24,M27,M30,M37)</f>
        <v>3808313.43</v>
      </c>
      <c r="N16" s="16"/>
      <c r="O16" s="37">
        <v>8651607</v>
      </c>
      <c r="P16" s="16"/>
      <c r="Q16" s="37">
        <v>3946866.41</v>
      </c>
      <c r="R16" s="16"/>
      <c r="S16" s="38">
        <f>Q16/M16</f>
        <v>1.036381716617269</v>
      </c>
      <c r="T16" s="26"/>
      <c r="U16" s="39">
        <v>45.62</v>
      </c>
      <c r="V16" s="16"/>
    </row>
    <row r="17" spans="1:22" ht="12.75">
      <c r="A17" s="36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7">
        <f>SUM(M18,M20,M22)</f>
        <v>3285116.37</v>
      </c>
      <c r="N17" s="16"/>
      <c r="O17" s="37">
        <v>7937000</v>
      </c>
      <c r="P17" s="16"/>
      <c r="Q17" s="37">
        <v>3508674.37</v>
      </c>
      <c r="R17" s="16"/>
      <c r="S17" s="38">
        <f aca="true" t="shared" si="0" ref="S17:S74">Q17/M17</f>
        <v>1.0680517749817184</v>
      </c>
      <c r="T17" s="26"/>
      <c r="U17" s="39">
        <v>44.21</v>
      </c>
      <c r="V17" s="16"/>
    </row>
    <row r="18" spans="1:22" ht="12.75">
      <c r="A18" s="36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7">
        <f>SUM(M19)</f>
        <v>0</v>
      </c>
      <c r="N18" s="16"/>
      <c r="O18" s="37">
        <v>550000</v>
      </c>
      <c r="P18" s="16"/>
      <c r="Q18" s="37">
        <v>55590.54</v>
      </c>
      <c r="R18" s="16"/>
      <c r="S18" s="38">
        <v>0</v>
      </c>
      <c r="T18" s="26"/>
      <c r="U18" s="39">
        <v>10.11</v>
      </c>
      <c r="V18" s="16"/>
    </row>
    <row r="19" spans="1:22" ht="12.75">
      <c r="A19" s="16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0">
        <v>0</v>
      </c>
      <c r="N19" s="16"/>
      <c r="O19" s="40">
        <v>550000</v>
      </c>
      <c r="P19" s="16"/>
      <c r="Q19" s="40">
        <v>55590.54</v>
      </c>
      <c r="R19" s="16"/>
      <c r="S19" s="41">
        <v>0</v>
      </c>
      <c r="T19" s="42"/>
      <c r="U19" s="43">
        <v>0</v>
      </c>
      <c r="V19" s="16"/>
    </row>
    <row r="20" spans="1:22" ht="12.75">
      <c r="A20" s="3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7">
        <f>SUM(M21)</f>
        <v>3204639.29</v>
      </c>
      <c r="N20" s="16"/>
      <c r="O20" s="37">
        <v>7317000</v>
      </c>
      <c r="P20" s="16"/>
      <c r="Q20" s="37">
        <v>3373794.44</v>
      </c>
      <c r="R20" s="16"/>
      <c r="S20" s="38">
        <f t="shared" si="0"/>
        <v>1.0527844586215505</v>
      </c>
      <c r="T20" s="26"/>
      <c r="U20" s="39">
        <v>46.11</v>
      </c>
      <c r="V20" s="16"/>
    </row>
    <row r="21" spans="1:22" ht="12.75">
      <c r="A21" s="16" t="s">
        <v>38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0">
        <v>3204639.29</v>
      </c>
      <c r="N21" s="16"/>
      <c r="O21" s="40" t="s">
        <v>0</v>
      </c>
      <c r="P21" s="16"/>
      <c r="Q21" s="40">
        <v>3373794.44</v>
      </c>
      <c r="R21" s="16"/>
      <c r="S21" s="38">
        <f t="shared" si="0"/>
        <v>1.0527844586215505</v>
      </c>
      <c r="T21" s="26"/>
      <c r="U21" s="43">
        <v>0</v>
      </c>
      <c r="V21" s="16"/>
    </row>
    <row r="22" spans="1:22" ht="12.75">
      <c r="A22" s="36" t="s">
        <v>39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7">
        <f>SUM(M23)</f>
        <v>80477.08</v>
      </c>
      <c r="N22" s="16"/>
      <c r="O22" s="37">
        <v>70000</v>
      </c>
      <c r="P22" s="16"/>
      <c r="Q22" s="37">
        <v>79289.39</v>
      </c>
      <c r="R22" s="16"/>
      <c r="S22" s="38">
        <f t="shared" si="0"/>
        <v>0.985241885018691</v>
      </c>
      <c r="T22" s="26"/>
      <c r="U22" s="39">
        <v>113.27</v>
      </c>
      <c r="V22" s="16"/>
    </row>
    <row r="23" spans="1:22" ht="12.75">
      <c r="A23" s="16" t="s">
        <v>40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0">
        <v>80477.08</v>
      </c>
      <c r="N23" s="16"/>
      <c r="O23" s="40" t="s">
        <v>0</v>
      </c>
      <c r="P23" s="16"/>
      <c r="Q23" s="40">
        <v>79289.39</v>
      </c>
      <c r="R23" s="16"/>
      <c r="S23" s="41">
        <f t="shared" si="0"/>
        <v>0.985241885018691</v>
      </c>
      <c r="T23" s="42"/>
      <c r="U23" s="43">
        <v>0</v>
      </c>
      <c r="V23" s="16"/>
    </row>
    <row r="24" spans="1:22" ht="12.75">
      <c r="A24" s="36" t="s">
        <v>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7">
        <f>SUM(M25)</f>
        <v>14.97</v>
      </c>
      <c r="N24" s="16"/>
      <c r="O24" s="37">
        <v>20</v>
      </c>
      <c r="P24" s="16"/>
      <c r="Q24" s="37">
        <v>3.09</v>
      </c>
      <c r="R24" s="16"/>
      <c r="S24" s="38">
        <f t="shared" si="0"/>
        <v>0.2064128256513026</v>
      </c>
      <c r="T24" s="26"/>
      <c r="U24" s="39">
        <v>15.45</v>
      </c>
      <c r="V24" s="16"/>
    </row>
    <row r="25" spans="1:22" ht="12.75">
      <c r="A25" s="36" t="s">
        <v>42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7">
        <f>SUM(M26)</f>
        <v>14.97</v>
      </c>
      <c r="N25" s="16"/>
      <c r="O25" s="37">
        <v>20</v>
      </c>
      <c r="P25" s="16"/>
      <c r="Q25" s="37">
        <v>3.09</v>
      </c>
      <c r="R25" s="16"/>
      <c r="S25" s="38">
        <f t="shared" si="0"/>
        <v>0.2064128256513026</v>
      </c>
      <c r="T25" s="26"/>
      <c r="U25" s="39">
        <v>15.45</v>
      </c>
      <c r="V25" s="16"/>
    </row>
    <row r="26" spans="1:22" ht="12.75">
      <c r="A26" s="16" t="s">
        <v>43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0">
        <v>14.97</v>
      </c>
      <c r="N26" s="16"/>
      <c r="O26" s="40" t="s">
        <v>0</v>
      </c>
      <c r="P26" s="16"/>
      <c r="Q26" s="40">
        <v>3.09</v>
      </c>
      <c r="R26" s="16"/>
      <c r="S26" s="38">
        <f t="shared" si="0"/>
        <v>0.2064128256513026</v>
      </c>
      <c r="T26" s="26"/>
      <c r="U26" s="43">
        <v>0</v>
      </c>
      <c r="V26" s="16"/>
    </row>
    <row r="27" spans="1:22" ht="12.75">
      <c r="A27" s="36" t="s">
        <v>44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7">
        <f>SUM(M28)</f>
        <v>105478.5</v>
      </c>
      <c r="N27" s="16"/>
      <c r="O27" s="37">
        <v>141000</v>
      </c>
      <c r="P27" s="16"/>
      <c r="Q27" s="37">
        <v>90973.5</v>
      </c>
      <c r="R27" s="16"/>
      <c r="S27" s="38">
        <f t="shared" si="0"/>
        <v>0.8624838237176297</v>
      </c>
      <c r="T27" s="26"/>
      <c r="U27" s="39">
        <v>64.52</v>
      </c>
      <c r="V27" s="16"/>
    </row>
    <row r="28" spans="1:22" ht="12.75">
      <c r="A28" s="36" t="s">
        <v>45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7">
        <f>SUM(M29)</f>
        <v>105478.5</v>
      </c>
      <c r="N28" s="16"/>
      <c r="O28" s="37">
        <v>141000</v>
      </c>
      <c r="P28" s="16"/>
      <c r="Q28" s="37">
        <v>90973.5</v>
      </c>
      <c r="R28" s="16"/>
      <c r="S28" s="38">
        <f t="shared" si="0"/>
        <v>0.8624838237176297</v>
      </c>
      <c r="T28" s="26"/>
      <c r="U28" s="39">
        <v>64.52</v>
      </c>
      <c r="V28" s="16"/>
    </row>
    <row r="29" spans="1:22" ht="12.75">
      <c r="A29" s="16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0">
        <v>105478.5</v>
      </c>
      <c r="N29" s="16"/>
      <c r="O29" s="40" t="s">
        <v>0</v>
      </c>
      <c r="P29" s="16"/>
      <c r="Q29" s="40">
        <v>90973.5</v>
      </c>
      <c r="R29" s="16"/>
      <c r="S29" s="41">
        <f t="shared" si="0"/>
        <v>0.8624838237176297</v>
      </c>
      <c r="T29" s="42"/>
      <c r="U29" s="43">
        <v>0</v>
      </c>
      <c r="V29" s="16"/>
    </row>
    <row r="30" spans="1:22" ht="12.75">
      <c r="A30" s="36" t="s">
        <v>47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37">
        <f>SUM(M31,M34)</f>
        <v>45622.46</v>
      </c>
      <c r="N30" s="16"/>
      <c r="O30" s="37">
        <v>66500</v>
      </c>
      <c r="P30" s="16"/>
      <c r="Q30" s="37">
        <v>36042</v>
      </c>
      <c r="R30" s="16"/>
      <c r="S30" s="38">
        <f t="shared" si="0"/>
        <v>0.7900056244227076</v>
      </c>
      <c r="T30" s="26"/>
      <c r="U30" s="39">
        <v>54.2</v>
      </c>
      <c r="V30" s="16"/>
    </row>
    <row r="31" spans="1:22" ht="12.75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7">
        <f>SUM(M32:N33)</f>
        <v>8674</v>
      </c>
      <c r="N31" s="16"/>
      <c r="O31" s="37">
        <v>57500</v>
      </c>
      <c r="P31" s="16"/>
      <c r="Q31" s="37">
        <v>28645</v>
      </c>
      <c r="R31" s="16"/>
      <c r="S31" s="38">
        <f t="shared" si="0"/>
        <v>3.3023979709476596</v>
      </c>
      <c r="T31" s="26"/>
      <c r="U31" s="39">
        <v>49.82</v>
      </c>
      <c r="V31" s="16"/>
    </row>
    <row r="32" spans="1:22" ht="12.75">
      <c r="A32" s="16" t="s">
        <v>49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0">
        <v>150</v>
      </c>
      <c r="N32" s="16"/>
      <c r="O32" s="40" t="s">
        <v>0</v>
      </c>
      <c r="P32" s="16"/>
      <c r="Q32" s="40">
        <v>2465</v>
      </c>
      <c r="R32" s="16"/>
      <c r="S32" s="41">
        <f t="shared" si="0"/>
        <v>16.433333333333334</v>
      </c>
      <c r="T32" s="42"/>
      <c r="U32" s="43">
        <v>0</v>
      </c>
      <c r="V32" s="16"/>
    </row>
    <row r="33" spans="1:22" ht="12.75">
      <c r="A33" s="16" t="s">
        <v>50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0">
        <v>8524</v>
      </c>
      <c r="N33" s="16"/>
      <c r="O33" s="40" t="s">
        <v>0</v>
      </c>
      <c r="P33" s="16"/>
      <c r="Q33" s="40">
        <v>26180</v>
      </c>
      <c r="R33" s="16"/>
      <c r="S33" s="41">
        <f t="shared" si="0"/>
        <v>3.0713280150164244</v>
      </c>
      <c r="T33" s="42"/>
      <c r="U33" s="43">
        <v>0</v>
      </c>
      <c r="V33" s="16"/>
    </row>
    <row r="34" spans="1:22" ht="12.75">
      <c r="A34" s="36" t="s">
        <v>51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7">
        <f>SUM(M35:N36)</f>
        <v>36948.46</v>
      </c>
      <c r="N34" s="16"/>
      <c r="O34" s="37">
        <v>9000</v>
      </c>
      <c r="P34" s="16"/>
      <c r="Q34" s="37">
        <v>7397</v>
      </c>
      <c r="R34" s="16"/>
      <c r="S34" s="38">
        <f t="shared" si="0"/>
        <v>0.20019778902828428</v>
      </c>
      <c r="T34" s="26"/>
      <c r="U34" s="39">
        <v>82.19</v>
      </c>
      <c r="V34" s="16"/>
    </row>
    <row r="35" spans="1:22" ht="12.75">
      <c r="A35" s="16" t="s">
        <v>52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0">
        <v>0</v>
      </c>
      <c r="N35" s="16"/>
      <c r="O35" s="40" t="s">
        <v>0</v>
      </c>
      <c r="P35" s="16"/>
      <c r="Q35" s="40">
        <v>7200</v>
      </c>
      <c r="R35" s="16"/>
      <c r="S35" s="41">
        <v>0</v>
      </c>
      <c r="T35" s="42"/>
      <c r="U35" s="43">
        <v>0</v>
      </c>
      <c r="V35" s="16"/>
    </row>
    <row r="36" spans="1:22" ht="12.75">
      <c r="A36" s="16" t="s">
        <v>53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0">
        <v>36948.46</v>
      </c>
      <c r="N36" s="16"/>
      <c r="O36" s="40" t="s">
        <v>0</v>
      </c>
      <c r="P36" s="16"/>
      <c r="Q36" s="40">
        <v>197</v>
      </c>
      <c r="R36" s="16"/>
      <c r="S36" s="41">
        <f t="shared" si="0"/>
        <v>0.005331751309797485</v>
      </c>
      <c r="T36" s="42"/>
      <c r="U36" s="43">
        <v>0</v>
      </c>
      <c r="V36" s="16"/>
    </row>
    <row r="37" spans="1:22" ht="12.75">
      <c r="A37" s="36" t="s">
        <v>54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7">
        <f>SUM(M38)</f>
        <v>372081.13</v>
      </c>
      <c r="N37" s="16"/>
      <c r="O37" s="37">
        <v>507087</v>
      </c>
      <c r="P37" s="16"/>
      <c r="Q37" s="37">
        <v>311173.45</v>
      </c>
      <c r="R37" s="16"/>
      <c r="S37" s="38">
        <f t="shared" si="0"/>
        <v>0.836305377808329</v>
      </c>
      <c r="T37" s="26"/>
      <c r="U37" s="39">
        <v>61.36</v>
      </c>
      <c r="V37" s="16"/>
    </row>
    <row r="38" spans="1:22" ht="12.75">
      <c r="A38" s="36" t="s">
        <v>55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37">
        <f>SUM(M39)</f>
        <v>372081.13</v>
      </c>
      <c r="N38" s="16"/>
      <c r="O38" s="37">
        <v>507087</v>
      </c>
      <c r="P38" s="16"/>
      <c r="Q38" s="37">
        <v>311173.45</v>
      </c>
      <c r="R38" s="16"/>
      <c r="S38" s="38">
        <f t="shared" si="0"/>
        <v>0.836305377808329</v>
      </c>
      <c r="T38" s="26"/>
      <c r="U38" s="39">
        <v>61.36</v>
      </c>
      <c r="V38" s="16"/>
    </row>
    <row r="39" spans="1:22" ht="12.75">
      <c r="A39" s="16" t="s">
        <v>56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40">
        <v>372081.13</v>
      </c>
      <c r="N39" s="16"/>
      <c r="O39" s="40" t="s">
        <v>0</v>
      </c>
      <c r="P39" s="16"/>
      <c r="Q39" s="40">
        <v>311173.45</v>
      </c>
      <c r="R39" s="16"/>
      <c r="S39" s="38">
        <f t="shared" si="0"/>
        <v>0.836305377808329</v>
      </c>
      <c r="T39" s="26"/>
      <c r="U39" s="43">
        <v>0</v>
      </c>
      <c r="V39" s="16"/>
    </row>
    <row r="40" spans="1:22" ht="12.75">
      <c r="A40" s="36" t="s">
        <v>21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7">
        <f>SUM(M41,M50,M72,M76,M81,M83)</f>
        <v>3696602.44</v>
      </c>
      <c r="N40" s="16"/>
      <c r="O40" s="37">
        <v>8265207</v>
      </c>
      <c r="P40" s="16"/>
      <c r="Q40" s="37">
        <v>3859464.11</v>
      </c>
      <c r="R40" s="16"/>
      <c r="S40" s="38">
        <f t="shared" si="0"/>
        <v>1.044057123437921</v>
      </c>
      <c r="T40" s="26"/>
      <c r="U40" s="39">
        <v>46.7</v>
      </c>
      <c r="V40" s="16"/>
    </row>
    <row r="41" spans="1:22" ht="12.75">
      <c r="A41" s="36" t="s">
        <v>57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37">
        <f>SUM(M42,M46,M48)</f>
        <v>3211829.42</v>
      </c>
      <c r="N41" s="16"/>
      <c r="O41" s="37">
        <v>7157600</v>
      </c>
      <c r="P41" s="16"/>
      <c r="Q41" s="37">
        <v>3324878.01</v>
      </c>
      <c r="R41" s="16"/>
      <c r="S41" s="38">
        <f t="shared" si="0"/>
        <v>1.0351975697389308</v>
      </c>
      <c r="T41" s="26"/>
      <c r="U41" s="39">
        <v>46.45</v>
      </c>
      <c r="V41" s="16"/>
    </row>
    <row r="42" spans="1:22" ht="12.75">
      <c r="A42" s="36" t="s">
        <v>58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37">
        <f>SUM(M43:N45)</f>
        <v>2668720.02</v>
      </c>
      <c r="N42" s="16"/>
      <c r="O42" s="37">
        <v>5920000</v>
      </c>
      <c r="P42" s="16"/>
      <c r="Q42" s="37">
        <v>2744727.01</v>
      </c>
      <c r="R42" s="16"/>
      <c r="S42" s="38">
        <f t="shared" si="0"/>
        <v>1.0284806909043984</v>
      </c>
      <c r="T42" s="26"/>
      <c r="U42" s="39">
        <v>46.36</v>
      </c>
      <c r="V42" s="16"/>
    </row>
    <row r="43" spans="1:22" ht="12.75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0">
        <v>2550925.48</v>
      </c>
      <c r="N43" s="16"/>
      <c r="O43" s="40" t="s">
        <v>0</v>
      </c>
      <c r="P43" s="16"/>
      <c r="Q43" s="40">
        <v>2592472.78</v>
      </c>
      <c r="R43" s="16"/>
      <c r="S43" s="38">
        <f t="shared" si="0"/>
        <v>1.0162871476747333</v>
      </c>
      <c r="T43" s="26"/>
      <c r="U43" s="43">
        <v>0</v>
      </c>
      <c r="V43" s="16"/>
    </row>
    <row r="44" spans="1:22" ht="12.75">
      <c r="A44" s="16" t="s">
        <v>60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0">
        <v>33348.74</v>
      </c>
      <c r="N44" s="16"/>
      <c r="O44" s="40" t="s">
        <v>0</v>
      </c>
      <c r="P44" s="16"/>
      <c r="Q44" s="40">
        <v>34849.85</v>
      </c>
      <c r="R44" s="16"/>
      <c r="S44" s="38">
        <f t="shared" si="0"/>
        <v>1.045012495224707</v>
      </c>
      <c r="T44" s="26"/>
      <c r="U44" s="43">
        <v>0</v>
      </c>
      <c r="V44" s="16"/>
    </row>
    <row r="45" spans="1:22" ht="12.75">
      <c r="A45" s="16" t="s">
        <v>61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0">
        <v>84445.8</v>
      </c>
      <c r="N45" s="16"/>
      <c r="O45" s="40" t="s">
        <v>0</v>
      </c>
      <c r="P45" s="16"/>
      <c r="Q45" s="40">
        <v>117404.38</v>
      </c>
      <c r="R45" s="16"/>
      <c r="S45" s="38">
        <f t="shared" si="0"/>
        <v>1.3902927084591536</v>
      </c>
      <c r="T45" s="26"/>
      <c r="U45" s="43">
        <v>0</v>
      </c>
      <c r="V45" s="16"/>
    </row>
    <row r="46" spans="1:22" ht="12.75">
      <c r="A46" s="36" t="s">
        <v>62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37">
        <f>SUM(M47)</f>
        <v>109389.98</v>
      </c>
      <c r="N46" s="16"/>
      <c r="O46" s="37">
        <v>292600</v>
      </c>
      <c r="P46" s="16"/>
      <c r="Q46" s="37">
        <v>125071.27</v>
      </c>
      <c r="R46" s="16"/>
      <c r="S46" s="38">
        <f t="shared" si="0"/>
        <v>1.1433521607737749</v>
      </c>
      <c r="T46" s="26"/>
      <c r="U46" s="39">
        <v>42.74</v>
      </c>
      <c r="V46" s="16"/>
    </row>
    <row r="47" spans="1:22" ht="12.75">
      <c r="A47" s="16" t="s">
        <v>63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0">
        <v>109389.98</v>
      </c>
      <c r="N47" s="16"/>
      <c r="O47" s="40" t="s">
        <v>0</v>
      </c>
      <c r="P47" s="16"/>
      <c r="Q47" s="40">
        <v>125071.27</v>
      </c>
      <c r="R47" s="16"/>
      <c r="S47" s="38">
        <f t="shared" si="0"/>
        <v>1.1433521607737749</v>
      </c>
      <c r="T47" s="26"/>
      <c r="U47" s="43">
        <v>0</v>
      </c>
      <c r="V47" s="16"/>
    </row>
    <row r="48" spans="1:22" ht="12.75">
      <c r="A48" s="36" t="s">
        <v>64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37">
        <f>SUM(M49)</f>
        <v>433719.42</v>
      </c>
      <c r="N48" s="16"/>
      <c r="O48" s="37">
        <v>945000</v>
      </c>
      <c r="P48" s="16"/>
      <c r="Q48" s="37">
        <v>455079.73</v>
      </c>
      <c r="R48" s="16"/>
      <c r="S48" s="38">
        <f t="shared" si="0"/>
        <v>1.049249143605329</v>
      </c>
      <c r="T48" s="26"/>
      <c r="U48" s="39">
        <v>48.16</v>
      </c>
      <c r="V48" s="16"/>
    </row>
    <row r="49" spans="1:22" ht="12.75">
      <c r="A49" s="16" t="s">
        <v>65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40">
        <v>433719.42</v>
      </c>
      <c r="N49" s="16"/>
      <c r="O49" s="40" t="s">
        <v>0</v>
      </c>
      <c r="P49" s="16"/>
      <c r="Q49" s="40">
        <v>455079.73</v>
      </c>
      <c r="R49" s="16"/>
      <c r="S49" s="38">
        <f t="shared" si="0"/>
        <v>1.049249143605329</v>
      </c>
      <c r="T49" s="26"/>
      <c r="U49" s="43">
        <v>0</v>
      </c>
      <c r="V49" s="16"/>
    </row>
    <row r="50" spans="1:22" ht="12.75">
      <c r="A50" s="36" t="s">
        <v>66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37">
        <f>SUM(M51,M54,M61,M68)</f>
        <v>417010</v>
      </c>
      <c r="N50" s="16"/>
      <c r="O50" s="37">
        <v>1072407</v>
      </c>
      <c r="P50" s="16"/>
      <c r="Q50" s="37">
        <v>502660.99</v>
      </c>
      <c r="R50" s="16"/>
      <c r="S50" s="38">
        <f t="shared" si="0"/>
        <v>1.2053931320591833</v>
      </c>
      <c r="T50" s="26"/>
      <c r="U50" s="39">
        <v>46.87</v>
      </c>
      <c r="V50" s="16"/>
    </row>
    <row r="51" spans="1:22" ht="12.75">
      <c r="A51" s="36" t="s">
        <v>67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37">
        <f>SUM(M52:N53)</f>
        <v>82990.68</v>
      </c>
      <c r="N51" s="16"/>
      <c r="O51" s="37">
        <v>154000</v>
      </c>
      <c r="P51" s="16"/>
      <c r="Q51" s="37">
        <v>80461.44</v>
      </c>
      <c r="R51" s="16"/>
      <c r="S51" s="38">
        <f t="shared" si="0"/>
        <v>0.9695238067696277</v>
      </c>
      <c r="T51" s="26"/>
      <c r="U51" s="39">
        <v>52.25</v>
      </c>
      <c r="V51" s="16"/>
    </row>
    <row r="52" spans="1:22" ht="12.75">
      <c r="A52" s="16" t="s">
        <v>68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40">
        <v>4280</v>
      </c>
      <c r="N52" s="16"/>
      <c r="O52" s="40" t="s">
        <v>0</v>
      </c>
      <c r="P52" s="16"/>
      <c r="Q52" s="40">
        <v>16224.65</v>
      </c>
      <c r="R52" s="16"/>
      <c r="S52" s="38">
        <f t="shared" si="0"/>
        <v>3.7908060747663552</v>
      </c>
      <c r="T52" s="26"/>
      <c r="U52" s="43">
        <v>0</v>
      </c>
      <c r="V52" s="16"/>
    </row>
    <row r="53" spans="1:22" ht="12.75">
      <c r="A53" s="16" t="s">
        <v>69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40">
        <v>78710.68</v>
      </c>
      <c r="N53" s="16"/>
      <c r="O53" s="40" t="s">
        <v>0</v>
      </c>
      <c r="P53" s="16"/>
      <c r="Q53" s="40">
        <v>64236.79</v>
      </c>
      <c r="R53" s="16"/>
      <c r="S53" s="38">
        <f t="shared" si="0"/>
        <v>0.8161127562358755</v>
      </c>
      <c r="T53" s="26"/>
      <c r="U53" s="43">
        <v>0</v>
      </c>
      <c r="V53" s="16"/>
    </row>
    <row r="54" spans="1:22" ht="12.75">
      <c r="A54" s="36" t="s">
        <v>70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37">
        <f>SUM(M55:N60)</f>
        <v>257415.58</v>
      </c>
      <c r="N54" s="16"/>
      <c r="O54" s="37">
        <v>555850</v>
      </c>
      <c r="P54" s="16"/>
      <c r="Q54" s="37">
        <v>294760.2</v>
      </c>
      <c r="R54" s="16"/>
      <c r="S54" s="38">
        <f t="shared" si="0"/>
        <v>1.1450752126192207</v>
      </c>
      <c r="T54" s="26"/>
      <c r="U54" s="39">
        <v>53.03</v>
      </c>
      <c r="V54" s="16"/>
    </row>
    <row r="55" spans="1:22" ht="12.75">
      <c r="A55" s="16" t="s">
        <v>71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0">
        <v>19677.31</v>
      </c>
      <c r="N55" s="16"/>
      <c r="O55" s="40" t="s">
        <v>0</v>
      </c>
      <c r="P55" s="16"/>
      <c r="Q55" s="40">
        <v>20781.79</v>
      </c>
      <c r="R55" s="16"/>
      <c r="S55" s="38">
        <f t="shared" si="0"/>
        <v>1.0561296234088908</v>
      </c>
      <c r="T55" s="26"/>
      <c r="U55" s="43">
        <v>0</v>
      </c>
      <c r="V55" s="16"/>
    </row>
    <row r="56" spans="1:22" ht="12.75">
      <c r="A56" s="16" t="s">
        <v>72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0">
        <v>89728.12</v>
      </c>
      <c r="N56" s="16"/>
      <c r="O56" s="40" t="s">
        <v>0</v>
      </c>
      <c r="P56" s="16"/>
      <c r="Q56" s="40">
        <v>84280.66</v>
      </c>
      <c r="R56" s="16"/>
      <c r="S56" s="38">
        <f t="shared" si="0"/>
        <v>0.939289266285753</v>
      </c>
      <c r="T56" s="26"/>
      <c r="U56" s="43">
        <v>0</v>
      </c>
      <c r="V56" s="16"/>
    </row>
    <row r="57" spans="1:22" ht="12.75">
      <c r="A57" s="16" t="s">
        <v>73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0">
        <v>142974.65</v>
      </c>
      <c r="N57" s="16"/>
      <c r="O57" s="40" t="s">
        <v>0</v>
      </c>
      <c r="P57" s="16"/>
      <c r="Q57" s="40">
        <v>175625.12</v>
      </c>
      <c r="R57" s="16"/>
      <c r="S57" s="38">
        <f t="shared" si="0"/>
        <v>1.228365448000747</v>
      </c>
      <c r="T57" s="26"/>
      <c r="U57" s="43">
        <v>0</v>
      </c>
      <c r="V57" s="16"/>
    </row>
    <row r="58" spans="1:22" ht="12.75">
      <c r="A58" s="16" t="s">
        <v>74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0">
        <v>4408</v>
      </c>
      <c r="N58" s="16"/>
      <c r="O58" s="40" t="s">
        <v>0</v>
      </c>
      <c r="P58" s="16"/>
      <c r="Q58" s="40">
        <v>4202.89</v>
      </c>
      <c r="R58" s="16"/>
      <c r="S58" s="38">
        <f t="shared" si="0"/>
        <v>0.9534686932849366</v>
      </c>
      <c r="T58" s="26"/>
      <c r="U58" s="43">
        <v>0</v>
      </c>
      <c r="V58" s="16"/>
    </row>
    <row r="59" spans="1:22" ht="12.75">
      <c r="A59" s="16" t="s">
        <v>75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0">
        <v>0</v>
      </c>
      <c r="N59" s="16"/>
      <c r="O59" s="40" t="s">
        <v>0</v>
      </c>
      <c r="P59" s="16"/>
      <c r="Q59" s="40">
        <v>9869.74</v>
      </c>
      <c r="R59" s="16"/>
      <c r="S59" s="38">
        <v>0</v>
      </c>
      <c r="T59" s="26"/>
      <c r="U59" s="43">
        <v>0</v>
      </c>
      <c r="V59" s="16"/>
    </row>
    <row r="60" spans="1:22" ht="12.75">
      <c r="A60" s="44" t="s">
        <v>277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0">
        <v>627.5</v>
      </c>
      <c r="N60" s="16"/>
      <c r="O60" s="40" t="s">
        <v>0</v>
      </c>
      <c r="P60" s="16"/>
      <c r="Q60" s="40">
        <v>9870.74</v>
      </c>
      <c r="R60" s="16"/>
      <c r="S60" s="38">
        <f>Q60/M60</f>
        <v>15.730262948207171</v>
      </c>
      <c r="T60" s="26"/>
      <c r="U60" s="43">
        <v>1</v>
      </c>
      <c r="V60" s="16"/>
    </row>
    <row r="61" spans="1:22" ht="12.75">
      <c r="A61" s="36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37">
        <f>SUM(M62:N67)</f>
        <v>50404.770000000004</v>
      </c>
      <c r="N61" s="16"/>
      <c r="O61" s="37">
        <v>277467</v>
      </c>
      <c r="P61" s="16"/>
      <c r="Q61" s="37">
        <v>96914.08</v>
      </c>
      <c r="R61" s="16"/>
      <c r="S61" s="38">
        <f t="shared" si="0"/>
        <v>1.9227164413209303</v>
      </c>
      <c r="T61" s="26"/>
      <c r="U61" s="39">
        <v>34.93</v>
      </c>
      <c r="V61" s="16"/>
    </row>
    <row r="62" spans="1:22" ht="12.75">
      <c r="A62" s="16" t="s">
        <v>77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0">
        <v>10029</v>
      </c>
      <c r="N62" s="16"/>
      <c r="O62" s="40" t="s">
        <v>0</v>
      </c>
      <c r="P62" s="16"/>
      <c r="Q62" s="40">
        <v>10604.4</v>
      </c>
      <c r="R62" s="16"/>
      <c r="S62" s="38">
        <f t="shared" si="0"/>
        <v>1.0573736165121148</v>
      </c>
      <c r="T62" s="26"/>
      <c r="U62" s="43">
        <v>0</v>
      </c>
      <c r="V62" s="16"/>
    </row>
    <row r="63" spans="1:22" ht="12.75">
      <c r="A63" s="16" t="s">
        <v>78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0">
        <v>15773.59</v>
      </c>
      <c r="N63" s="16"/>
      <c r="O63" s="40" t="s">
        <v>0</v>
      </c>
      <c r="P63" s="16"/>
      <c r="Q63" s="40">
        <v>45186.63</v>
      </c>
      <c r="R63" s="16"/>
      <c r="S63" s="38">
        <f t="shared" si="0"/>
        <v>2.8647016944145243</v>
      </c>
      <c r="T63" s="26"/>
      <c r="U63" s="43">
        <v>0</v>
      </c>
      <c r="V63" s="16"/>
    </row>
    <row r="64" spans="1:22" ht="12.75">
      <c r="A64" s="16" t="s">
        <v>79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0">
        <v>19995.68</v>
      </c>
      <c r="N64" s="16"/>
      <c r="O64" s="40" t="s">
        <v>0</v>
      </c>
      <c r="P64" s="16"/>
      <c r="Q64" s="40">
        <v>22904.25</v>
      </c>
      <c r="R64" s="16"/>
      <c r="S64" s="38">
        <f t="shared" si="0"/>
        <v>1.145459919342578</v>
      </c>
      <c r="T64" s="26"/>
      <c r="U64" s="43">
        <v>0</v>
      </c>
      <c r="V64" s="16"/>
    </row>
    <row r="65" spans="1:22" ht="12.75">
      <c r="A65" s="16" t="s">
        <v>80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0">
        <v>3106.5</v>
      </c>
      <c r="N65" s="16"/>
      <c r="O65" s="40" t="s">
        <v>0</v>
      </c>
      <c r="P65" s="16"/>
      <c r="Q65" s="40">
        <v>9661.5</v>
      </c>
      <c r="R65" s="16"/>
      <c r="S65" s="38">
        <f t="shared" si="0"/>
        <v>3.110091743119266</v>
      </c>
      <c r="T65" s="26"/>
      <c r="U65" s="43">
        <v>0</v>
      </c>
      <c r="V65" s="16"/>
    </row>
    <row r="66" spans="1:22" ht="12.75">
      <c r="A66" s="16" t="s">
        <v>81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0">
        <v>1500</v>
      </c>
      <c r="N66" s="16"/>
      <c r="O66" s="40" t="s">
        <v>0</v>
      </c>
      <c r="P66" s="16"/>
      <c r="Q66" s="40">
        <v>3707.3</v>
      </c>
      <c r="R66" s="16"/>
      <c r="S66" s="38">
        <f t="shared" si="0"/>
        <v>2.4715333333333334</v>
      </c>
      <c r="T66" s="26"/>
      <c r="U66" s="43">
        <v>0</v>
      </c>
      <c r="V66" s="16"/>
    </row>
    <row r="67" spans="1:22" ht="12.75">
      <c r="A67" s="16" t="s">
        <v>82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0">
        <v>0</v>
      </c>
      <c r="N67" s="16"/>
      <c r="O67" s="40" t="s">
        <v>0</v>
      </c>
      <c r="P67" s="16"/>
      <c r="Q67" s="40">
        <v>4850</v>
      </c>
      <c r="R67" s="16"/>
      <c r="S67" s="38">
        <v>0</v>
      </c>
      <c r="T67" s="26"/>
      <c r="U67" s="43">
        <v>0</v>
      </c>
      <c r="V67" s="16"/>
    </row>
    <row r="68" spans="1:22" ht="12.75">
      <c r="A68" s="36" t="s">
        <v>83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37">
        <f>SUM(M69:N71)</f>
        <v>26198.97</v>
      </c>
      <c r="N68" s="16"/>
      <c r="O68" s="37">
        <v>85090</v>
      </c>
      <c r="P68" s="16"/>
      <c r="Q68" s="37">
        <v>30525.27</v>
      </c>
      <c r="R68" s="16"/>
      <c r="S68" s="38">
        <f t="shared" si="0"/>
        <v>1.165132446046543</v>
      </c>
      <c r="T68" s="26"/>
      <c r="U68" s="39">
        <v>35.87</v>
      </c>
      <c r="V68" s="16"/>
    </row>
    <row r="69" spans="1:22" ht="12.75">
      <c r="A69" s="16" t="s">
        <v>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0">
        <v>120</v>
      </c>
      <c r="N69" s="16"/>
      <c r="O69" s="40" t="s">
        <v>0</v>
      </c>
      <c r="P69" s="16"/>
      <c r="Q69" s="40">
        <v>220</v>
      </c>
      <c r="R69" s="16"/>
      <c r="S69" s="38">
        <f t="shared" si="0"/>
        <v>1.8333333333333333</v>
      </c>
      <c r="T69" s="26"/>
      <c r="U69" s="43">
        <v>0</v>
      </c>
      <c r="V69" s="16"/>
    </row>
    <row r="70" spans="1:22" ht="12.75">
      <c r="A70" s="16" t="s">
        <v>85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0">
        <v>10125</v>
      </c>
      <c r="N70" s="16"/>
      <c r="O70" s="40" t="s">
        <v>0</v>
      </c>
      <c r="P70" s="16"/>
      <c r="Q70" s="40">
        <v>11075</v>
      </c>
      <c r="R70" s="16"/>
      <c r="S70" s="38">
        <f t="shared" si="0"/>
        <v>1.0938271604938272</v>
      </c>
      <c r="T70" s="26"/>
      <c r="U70" s="43">
        <v>0</v>
      </c>
      <c r="V70" s="16"/>
    </row>
    <row r="71" spans="1:22" ht="12.75">
      <c r="A71" s="16" t="s">
        <v>86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0">
        <v>15953.97</v>
      </c>
      <c r="N71" s="16"/>
      <c r="O71" s="40" t="s">
        <v>0</v>
      </c>
      <c r="P71" s="16"/>
      <c r="Q71" s="40">
        <v>19230.27</v>
      </c>
      <c r="R71" s="16"/>
      <c r="S71" s="38">
        <f t="shared" si="0"/>
        <v>1.2053595437373896</v>
      </c>
      <c r="T71" s="26"/>
      <c r="U71" s="43">
        <v>0</v>
      </c>
      <c r="V71" s="16"/>
    </row>
    <row r="72" spans="1:22" ht="12.75">
      <c r="A72" s="36" t="s">
        <v>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37">
        <f>SUM(M73)</f>
        <v>2135.56</v>
      </c>
      <c r="N72" s="16"/>
      <c r="O72" s="37">
        <v>5200</v>
      </c>
      <c r="P72" s="16"/>
      <c r="Q72" s="37">
        <v>3462.77</v>
      </c>
      <c r="R72" s="16"/>
      <c r="S72" s="38">
        <f t="shared" si="0"/>
        <v>1.6214810166888312</v>
      </c>
      <c r="T72" s="26"/>
      <c r="U72" s="39">
        <v>66.59</v>
      </c>
      <c r="V72" s="16"/>
    </row>
    <row r="73" spans="1:22" ht="12.75">
      <c r="A73" s="36" t="s">
        <v>88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37">
        <f>SUM(M74:N75)</f>
        <v>2135.56</v>
      </c>
      <c r="N73" s="16"/>
      <c r="O73" s="37">
        <v>5200</v>
      </c>
      <c r="P73" s="16"/>
      <c r="Q73" s="37">
        <v>3462.77</v>
      </c>
      <c r="R73" s="16"/>
      <c r="S73" s="38">
        <f t="shared" si="0"/>
        <v>1.6214810166888312</v>
      </c>
      <c r="T73" s="26"/>
      <c r="U73" s="39">
        <v>66.59</v>
      </c>
      <c r="V73" s="16"/>
    </row>
    <row r="74" spans="1:22" ht="12.75">
      <c r="A74" s="16" t="s">
        <v>89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40">
        <v>2135.56</v>
      </c>
      <c r="N74" s="16"/>
      <c r="O74" s="40" t="s">
        <v>0</v>
      </c>
      <c r="P74" s="16"/>
      <c r="Q74" s="40">
        <v>3175.63</v>
      </c>
      <c r="R74" s="16"/>
      <c r="S74" s="38">
        <f t="shared" si="0"/>
        <v>1.4870244806982713</v>
      </c>
      <c r="T74" s="26"/>
      <c r="U74" s="43">
        <v>0</v>
      </c>
      <c r="V74" s="16"/>
    </row>
    <row r="75" spans="1:22" ht="12.75">
      <c r="A75" s="16" t="s">
        <v>90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40">
        <v>0</v>
      </c>
      <c r="N75" s="16"/>
      <c r="O75" s="40" t="s">
        <v>0</v>
      </c>
      <c r="P75" s="16"/>
      <c r="Q75" s="40">
        <v>287.14</v>
      </c>
      <c r="R75" s="16"/>
      <c r="S75" s="38">
        <v>0</v>
      </c>
      <c r="T75" s="26"/>
      <c r="U75" s="43">
        <v>0</v>
      </c>
      <c r="V75" s="16"/>
    </row>
    <row r="76" spans="1:22" ht="12.75">
      <c r="A76" s="36" t="s">
        <v>91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37">
        <f>SUM(M77,M79)</f>
        <v>0</v>
      </c>
      <c r="N76" s="16"/>
      <c r="O76" s="37">
        <v>0</v>
      </c>
      <c r="P76" s="16"/>
      <c r="Q76" s="37">
        <v>28462.34</v>
      </c>
      <c r="R76" s="16"/>
      <c r="S76" s="38">
        <v>0</v>
      </c>
      <c r="T76" s="26"/>
      <c r="U76" s="39">
        <v>0</v>
      </c>
      <c r="V76" s="16"/>
    </row>
    <row r="77" spans="1:22" ht="12.75">
      <c r="A77" s="36" t="s">
        <v>92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37">
        <f>SUM(M78)</f>
        <v>0</v>
      </c>
      <c r="N77" s="16"/>
      <c r="O77" s="37">
        <v>0</v>
      </c>
      <c r="P77" s="16"/>
      <c r="Q77" s="37">
        <v>12784.68</v>
      </c>
      <c r="R77" s="16"/>
      <c r="S77" s="38">
        <v>0</v>
      </c>
      <c r="T77" s="26"/>
      <c r="U77" s="39">
        <v>0</v>
      </c>
      <c r="V77" s="16"/>
    </row>
    <row r="78" spans="1:22" ht="12.75">
      <c r="A78" s="16" t="s">
        <v>93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40">
        <v>0</v>
      </c>
      <c r="N78" s="16"/>
      <c r="O78" s="40" t="s">
        <v>0</v>
      </c>
      <c r="P78" s="16"/>
      <c r="Q78" s="40">
        <v>12784.68</v>
      </c>
      <c r="R78" s="16"/>
      <c r="S78" s="38">
        <v>0</v>
      </c>
      <c r="T78" s="26"/>
      <c r="U78" s="43">
        <v>0</v>
      </c>
      <c r="V78" s="16"/>
    </row>
    <row r="79" spans="1:22" ht="12.75">
      <c r="A79" s="36" t="s">
        <v>94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37">
        <f>SUM(M80)</f>
        <v>0</v>
      </c>
      <c r="N79" s="16"/>
      <c r="O79" s="37">
        <v>0</v>
      </c>
      <c r="P79" s="16"/>
      <c r="Q79" s="37">
        <v>15677.66</v>
      </c>
      <c r="R79" s="16"/>
      <c r="S79" s="38">
        <v>0</v>
      </c>
      <c r="T79" s="26"/>
      <c r="U79" s="39">
        <v>0</v>
      </c>
      <c r="V79" s="16"/>
    </row>
    <row r="80" spans="1:22" ht="12.75">
      <c r="A80" s="16" t="s">
        <v>95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0">
        <v>0</v>
      </c>
      <c r="N80" s="16"/>
      <c r="O80" s="40" t="s">
        <v>0</v>
      </c>
      <c r="P80" s="16"/>
      <c r="Q80" s="40">
        <v>15677.66</v>
      </c>
      <c r="R80" s="16"/>
      <c r="S80" s="38">
        <v>0</v>
      </c>
      <c r="T80" s="26"/>
      <c r="U80" s="43">
        <v>0</v>
      </c>
      <c r="V80" s="16"/>
    </row>
    <row r="81" spans="1:22" ht="12.75">
      <c r="A81" s="36" t="s">
        <v>96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37">
        <f>SUM(M82)</f>
        <v>0</v>
      </c>
      <c r="N81" s="16"/>
      <c r="O81" s="37">
        <v>30000</v>
      </c>
      <c r="P81" s="16"/>
      <c r="Q81" s="37" t="s">
        <v>0</v>
      </c>
      <c r="R81" s="16"/>
      <c r="S81" s="38">
        <v>0</v>
      </c>
      <c r="T81" s="26"/>
      <c r="U81" s="39">
        <v>0</v>
      </c>
      <c r="V81" s="16"/>
    </row>
    <row r="82" spans="1:22" ht="12.75">
      <c r="A82" s="36" t="s">
        <v>97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37">
        <v>0</v>
      </c>
      <c r="N82" s="16"/>
      <c r="O82" s="37">
        <v>30000</v>
      </c>
      <c r="P82" s="16"/>
      <c r="Q82" s="37" t="s">
        <v>0</v>
      </c>
      <c r="R82" s="16"/>
      <c r="S82" s="38">
        <v>0</v>
      </c>
      <c r="T82" s="26"/>
      <c r="U82" s="39">
        <v>0</v>
      </c>
      <c r="V82" s="16"/>
    </row>
    <row r="83" spans="1:22" ht="12.75">
      <c r="A83" s="36" t="s">
        <v>22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37">
        <f>SUM(M84)</f>
        <v>65627.45999999999</v>
      </c>
      <c r="N83" s="16"/>
      <c r="O83" s="37">
        <v>596400</v>
      </c>
      <c r="P83" s="16"/>
      <c r="Q83" s="37">
        <v>72763.65</v>
      </c>
      <c r="R83" s="16"/>
      <c r="S83" s="38">
        <f aca="true" t="shared" si="1" ref="S83:S91">Q83/M83</f>
        <v>1.1087378667405383</v>
      </c>
      <c r="T83" s="26"/>
      <c r="U83" s="39">
        <v>12.2</v>
      </c>
      <c r="V83" s="16"/>
    </row>
    <row r="84" spans="1:22" ht="12.75">
      <c r="A84" s="36" t="s">
        <v>98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37">
        <f>SUM(M85,M90)</f>
        <v>65627.45999999999</v>
      </c>
      <c r="N84" s="16"/>
      <c r="O84" s="37">
        <v>596400</v>
      </c>
      <c r="P84" s="16"/>
      <c r="Q84" s="37">
        <v>72763.65</v>
      </c>
      <c r="R84" s="16"/>
      <c r="S84" s="38">
        <f t="shared" si="1"/>
        <v>1.1087378667405383</v>
      </c>
      <c r="T84" s="26"/>
      <c r="U84" s="39">
        <v>12.2</v>
      </c>
      <c r="V84" s="16"/>
    </row>
    <row r="85" spans="1:22" ht="12.75">
      <c r="A85" s="36" t="s">
        <v>99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37">
        <f>SUM(M86:N89)</f>
        <v>65527.46</v>
      </c>
      <c r="N85" s="16"/>
      <c r="O85" s="37">
        <v>526400</v>
      </c>
      <c r="P85" s="16"/>
      <c r="Q85" s="37">
        <v>72566.65</v>
      </c>
      <c r="R85" s="16"/>
      <c r="S85" s="38">
        <f t="shared" si="1"/>
        <v>1.1074235137452297</v>
      </c>
      <c r="T85" s="26"/>
      <c r="U85" s="39">
        <v>13.79</v>
      </c>
      <c r="V85" s="16"/>
    </row>
    <row r="86" spans="1:22" ht="12.75">
      <c r="A86" s="16" t="s">
        <v>100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40">
        <v>41677.46</v>
      </c>
      <c r="N86" s="16"/>
      <c r="O86" s="40" t="s">
        <v>0</v>
      </c>
      <c r="P86" s="16"/>
      <c r="Q86" s="40">
        <v>28955</v>
      </c>
      <c r="R86" s="16"/>
      <c r="S86" s="38">
        <f t="shared" si="1"/>
        <v>0.6947400345414524</v>
      </c>
      <c r="T86" s="26"/>
      <c r="U86" s="43">
        <v>0</v>
      </c>
      <c r="V86" s="16"/>
    </row>
    <row r="87" spans="1:22" ht="12.75">
      <c r="A87" s="16" t="s">
        <v>101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40">
        <v>0</v>
      </c>
      <c r="N87" s="16"/>
      <c r="O87" s="40" t="s">
        <v>0</v>
      </c>
      <c r="P87" s="16"/>
      <c r="Q87" s="40">
        <v>7250</v>
      </c>
      <c r="R87" s="16"/>
      <c r="S87" s="38">
        <v>0</v>
      </c>
      <c r="T87" s="26"/>
      <c r="U87" s="43">
        <v>0</v>
      </c>
      <c r="V87" s="16"/>
    </row>
    <row r="88" spans="1:22" ht="12.75">
      <c r="A88" s="16" t="s">
        <v>102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0">
        <v>0</v>
      </c>
      <c r="N88" s="16"/>
      <c r="O88" s="40" t="s">
        <v>0</v>
      </c>
      <c r="P88" s="16"/>
      <c r="Q88" s="40">
        <v>1500</v>
      </c>
      <c r="R88" s="16"/>
      <c r="S88" s="38">
        <v>0</v>
      </c>
      <c r="T88" s="26"/>
      <c r="U88" s="43">
        <v>0</v>
      </c>
      <c r="V88" s="16"/>
    </row>
    <row r="89" spans="1:22" ht="12.75">
      <c r="A89" s="16" t="s">
        <v>103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40">
        <v>23850</v>
      </c>
      <c r="N89" s="16"/>
      <c r="O89" s="40" t="s">
        <v>0</v>
      </c>
      <c r="P89" s="16"/>
      <c r="Q89" s="40">
        <v>34861.65</v>
      </c>
      <c r="R89" s="16"/>
      <c r="S89" s="38">
        <f t="shared" si="1"/>
        <v>1.4617044025157233</v>
      </c>
      <c r="T89" s="26"/>
      <c r="U89" s="43">
        <v>0</v>
      </c>
      <c r="V89" s="16"/>
    </row>
    <row r="90" spans="1:22" ht="12.75">
      <c r="A90" s="36" t="s">
        <v>104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37">
        <f>SUM(M91)</f>
        <v>100</v>
      </c>
      <c r="N90" s="16"/>
      <c r="O90" s="37">
        <v>70000</v>
      </c>
      <c r="P90" s="16"/>
      <c r="Q90" s="37">
        <v>197</v>
      </c>
      <c r="R90" s="16"/>
      <c r="S90" s="38">
        <f t="shared" si="1"/>
        <v>1.97</v>
      </c>
      <c r="T90" s="26"/>
      <c r="U90" s="39">
        <v>0.28</v>
      </c>
      <c r="V90" s="16"/>
    </row>
    <row r="91" spans="1:22" ht="12.75">
      <c r="A91" s="16" t="s">
        <v>105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40">
        <v>100</v>
      </c>
      <c r="N91" s="16"/>
      <c r="O91" s="40" t="s">
        <v>0</v>
      </c>
      <c r="P91" s="16"/>
      <c r="Q91" s="40">
        <v>197</v>
      </c>
      <c r="R91" s="16"/>
      <c r="S91" s="38">
        <f t="shared" si="1"/>
        <v>1.97</v>
      </c>
      <c r="T91" s="26"/>
      <c r="U91" s="43">
        <v>0</v>
      </c>
      <c r="V91" s="16"/>
    </row>
    <row r="92" spans="1:22" ht="12.75">
      <c r="A92" s="36" t="s">
        <v>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36" t="s">
        <v>0</v>
      </c>
      <c r="N92" s="16"/>
      <c r="O92" s="36" t="s">
        <v>0</v>
      </c>
      <c r="P92" s="16"/>
      <c r="Q92" s="36" t="s">
        <v>0</v>
      </c>
      <c r="R92" s="16"/>
      <c r="S92" s="36" t="s">
        <v>0</v>
      </c>
      <c r="T92" s="16"/>
      <c r="U92" s="36" t="s">
        <v>0</v>
      </c>
      <c r="V92" s="16"/>
    </row>
  </sheetData>
  <sheetProtection/>
  <mergeCells count="482">
    <mergeCell ref="A60:L60"/>
    <mergeCell ref="M60:N60"/>
    <mergeCell ref="O60:P60"/>
    <mergeCell ref="Q60:R60"/>
    <mergeCell ref="S60:T60"/>
    <mergeCell ref="U60:V60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D1"/>
  </mergeCells>
  <printOptions/>
  <pageMargins left="0.75" right="0.75" top="1" bottom="1" header="0.5" footer="0.5"/>
  <pageSetup horizontalDpi="300" verticalDpi="300" orientation="portrait" scale="4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1" sqref="A1:B1"/>
    </sheetView>
  </sheetViews>
  <sheetFormatPr defaultColWidth="9.140625" defaultRowHeight="12.75"/>
  <sheetData>
    <row r="1" spans="1:4" ht="12.75">
      <c r="A1" s="13" t="s">
        <v>276</v>
      </c>
      <c r="B1" s="14"/>
      <c r="C1" s="1"/>
      <c r="D1" s="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21" s="6" customFormat="1" ht="18">
      <c r="A6" s="45" t="s">
        <v>106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2" ht="12.75">
      <c r="A14" s="47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7" t="s">
        <v>7</v>
      </c>
      <c r="N14" s="16"/>
      <c r="O14" s="47" t="s">
        <v>8</v>
      </c>
      <c r="P14" s="16"/>
      <c r="Q14" s="47" t="s">
        <v>9</v>
      </c>
      <c r="R14" s="16"/>
      <c r="S14" s="47" t="s">
        <v>10</v>
      </c>
      <c r="T14" s="16"/>
      <c r="U14" s="47" t="s">
        <v>11</v>
      </c>
      <c r="V14" s="16"/>
    </row>
    <row r="15" spans="1:22" ht="12.75">
      <c r="A15" s="47" t="s">
        <v>107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7" t="s">
        <v>13</v>
      </c>
      <c r="N15" s="16"/>
      <c r="O15" s="47" t="s">
        <v>14</v>
      </c>
      <c r="P15" s="16"/>
      <c r="Q15" s="47" t="s">
        <v>15</v>
      </c>
      <c r="R15" s="16"/>
      <c r="S15" s="47" t="s">
        <v>16</v>
      </c>
      <c r="T15" s="16"/>
      <c r="U15" s="47" t="s">
        <v>17</v>
      </c>
      <c r="V15" s="16"/>
    </row>
    <row r="16" spans="1:22" ht="12.75">
      <c r="A16" s="48" t="s">
        <v>108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9">
        <f>M19+M17</f>
        <v>3808313.4299999997</v>
      </c>
      <c r="N16" s="16"/>
      <c r="O16" s="49">
        <v>8651607</v>
      </c>
      <c r="P16" s="16"/>
      <c r="Q16" s="49">
        <v>3946866.41</v>
      </c>
      <c r="R16" s="16"/>
      <c r="S16" s="50">
        <v>0</v>
      </c>
      <c r="T16" s="16"/>
      <c r="U16" s="50">
        <v>45.62</v>
      </c>
      <c r="V16" s="16"/>
    </row>
    <row r="17" spans="1:22" ht="12.75">
      <c r="A17" s="51" t="s">
        <v>109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2">
        <v>0</v>
      </c>
      <c r="N17" s="16"/>
      <c r="O17" s="52">
        <v>600</v>
      </c>
      <c r="P17" s="16"/>
      <c r="Q17" s="52" t="s">
        <v>0</v>
      </c>
      <c r="R17" s="16"/>
      <c r="S17" s="53">
        <v>0</v>
      </c>
      <c r="T17" s="26"/>
      <c r="U17" s="54">
        <v>0</v>
      </c>
      <c r="V17" s="16"/>
    </row>
    <row r="18" spans="1:22" ht="12.75">
      <c r="A18" s="55" t="s">
        <v>110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56">
        <v>0</v>
      </c>
      <c r="N18" s="16"/>
      <c r="O18" s="56">
        <v>600</v>
      </c>
      <c r="P18" s="16"/>
      <c r="Q18" s="56" t="s">
        <v>0</v>
      </c>
      <c r="R18" s="16"/>
      <c r="S18" s="57">
        <v>0</v>
      </c>
      <c r="T18" s="57"/>
      <c r="U18" s="58">
        <v>0</v>
      </c>
      <c r="V18" s="16"/>
    </row>
    <row r="19" spans="1:22" ht="12.75">
      <c r="A19" s="51" t="s">
        <v>111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52">
        <f>SUM(M20:N21)</f>
        <v>3808313.4299999997</v>
      </c>
      <c r="N19" s="16"/>
      <c r="O19" s="52">
        <v>8651007</v>
      </c>
      <c r="P19" s="16"/>
      <c r="Q19" s="52">
        <v>3946866.41</v>
      </c>
      <c r="R19" s="16"/>
      <c r="S19" s="53">
        <f>Q19/M19</f>
        <v>1.0363817166172693</v>
      </c>
      <c r="T19" s="53"/>
      <c r="U19" s="54">
        <v>45.62</v>
      </c>
      <c r="V19" s="16"/>
    </row>
    <row r="20" spans="1:22" ht="12.75">
      <c r="A20" s="55" t="s">
        <v>112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56">
        <v>372081.13</v>
      </c>
      <c r="N20" s="16"/>
      <c r="O20" s="56">
        <v>506487</v>
      </c>
      <c r="P20" s="16"/>
      <c r="Q20" s="56">
        <v>311173.45</v>
      </c>
      <c r="R20" s="16"/>
      <c r="S20" s="57">
        <f>Q20/M20</f>
        <v>0.836305377808329</v>
      </c>
      <c r="T20" s="57"/>
      <c r="U20" s="58">
        <v>61.44</v>
      </c>
      <c r="V20" s="16"/>
    </row>
    <row r="21" spans="1:22" ht="12.75">
      <c r="A21" s="55" t="s">
        <v>113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56">
        <v>3436232.3</v>
      </c>
      <c r="N21" s="16"/>
      <c r="O21" s="56">
        <v>8144520</v>
      </c>
      <c r="P21" s="16"/>
      <c r="Q21" s="56">
        <v>3635692.96</v>
      </c>
      <c r="R21" s="16"/>
      <c r="S21" s="57">
        <f>Q21/M21</f>
        <v>1.058046325913414</v>
      </c>
      <c r="T21" s="57"/>
      <c r="U21" s="58">
        <v>44.64</v>
      </c>
      <c r="V21" s="16"/>
    </row>
    <row r="22" spans="1:22" ht="12.75">
      <c r="A22" s="59" t="s"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59" t="s">
        <v>0</v>
      </c>
      <c r="N22" s="16"/>
      <c r="O22" s="59" t="s">
        <v>0</v>
      </c>
      <c r="P22" s="16"/>
      <c r="Q22" s="59" t="s">
        <v>0</v>
      </c>
      <c r="R22" s="16"/>
      <c r="S22" s="60" t="s">
        <v>0</v>
      </c>
      <c r="T22" s="26"/>
      <c r="U22" s="59" t="s">
        <v>0</v>
      </c>
      <c r="V22" s="16"/>
    </row>
    <row r="23" spans="1:22" ht="12.75">
      <c r="A23" s="48" t="s">
        <v>114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9">
        <f>M26+M24</f>
        <v>3696602.44</v>
      </c>
      <c r="N23" s="16"/>
      <c r="O23" s="49">
        <v>8861607</v>
      </c>
      <c r="P23" s="16"/>
      <c r="Q23" s="49">
        <v>3932227.76</v>
      </c>
      <c r="R23" s="16"/>
      <c r="S23" s="61">
        <v>0</v>
      </c>
      <c r="T23" s="26"/>
      <c r="U23" s="50">
        <v>44.37</v>
      </c>
      <c r="V23" s="16"/>
    </row>
    <row r="24" spans="1:22" ht="12.75">
      <c r="A24" s="51" t="s">
        <v>109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2">
        <v>0</v>
      </c>
      <c r="N24" s="16"/>
      <c r="O24" s="52">
        <v>600</v>
      </c>
      <c r="P24" s="16"/>
      <c r="Q24" s="52">
        <v>600</v>
      </c>
      <c r="R24" s="16"/>
      <c r="S24" s="53">
        <v>0</v>
      </c>
      <c r="T24" s="26"/>
      <c r="U24" s="54">
        <v>100</v>
      </c>
      <c r="V24" s="16"/>
    </row>
    <row r="25" spans="1:22" ht="12.75">
      <c r="A25" s="55" t="s">
        <v>110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56">
        <v>0</v>
      </c>
      <c r="N25" s="16"/>
      <c r="O25" s="56">
        <v>600</v>
      </c>
      <c r="P25" s="16"/>
      <c r="Q25" s="56">
        <v>600</v>
      </c>
      <c r="R25" s="16"/>
      <c r="S25" s="57">
        <v>0</v>
      </c>
      <c r="T25" s="26"/>
      <c r="U25" s="58">
        <v>100</v>
      </c>
      <c r="V25" s="16"/>
    </row>
    <row r="26" spans="1:22" ht="12.75">
      <c r="A26" s="51" t="s">
        <v>111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52">
        <f>SUM(M27:N28)</f>
        <v>3696602.44</v>
      </c>
      <c r="N26" s="16"/>
      <c r="O26" s="52">
        <v>8861007</v>
      </c>
      <c r="P26" s="16"/>
      <c r="Q26" s="52">
        <v>3931627.76</v>
      </c>
      <c r="R26" s="16"/>
      <c r="S26" s="53">
        <f>Q26/M26</f>
        <v>1.0635787385348368</v>
      </c>
      <c r="T26" s="26"/>
      <c r="U26" s="54">
        <v>44.37</v>
      </c>
      <c r="V26" s="16"/>
    </row>
    <row r="27" spans="1:22" ht="12.75">
      <c r="A27" s="55" t="s">
        <v>112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56">
        <v>231700.6</v>
      </c>
      <c r="N27" s="16"/>
      <c r="O27" s="56">
        <v>506487</v>
      </c>
      <c r="P27" s="16"/>
      <c r="Q27" s="56">
        <v>273052.66</v>
      </c>
      <c r="R27" s="16"/>
      <c r="S27" s="57">
        <f>Q27/M27</f>
        <v>1.1784719590713186</v>
      </c>
      <c r="T27" s="26"/>
      <c r="U27" s="58">
        <v>53.91</v>
      </c>
      <c r="V27" s="16"/>
    </row>
    <row r="28" spans="1:22" ht="12.75">
      <c r="A28" s="55" t="s">
        <v>113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56">
        <v>3464901.84</v>
      </c>
      <c r="N28" s="16"/>
      <c r="O28" s="56">
        <v>8354520</v>
      </c>
      <c r="P28" s="16"/>
      <c r="Q28" s="56">
        <v>3658575.1</v>
      </c>
      <c r="R28" s="16"/>
      <c r="S28" s="57">
        <f>Q28/M28</f>
        <v>1.0558957422008817</v>
      </c>
      <c r="T28" s="26"/>
      <c r="U28" s="58">
        <v>43.79</v>
      </c>
      <c r="V28" s="16"/>
    </row>
    <row r="29" spans="1:22" ht="12.75">
      <c r="A29" s="59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9" t="s">
        <v>0</v>
      </c>
      <c r="N29" s="16"/>
      <c r="O29" s="59" t="s">
        <v>0</v>
      </c>
      <c r="P29" s="16"/>
      <c r="Q29" s="59" t="s">
        <v>0</v>
      </c>
      <c r="R29" s="16"/>
      <c r="S29" s="59" t="s">
        <v>0</v>
      </c>
      <c r="T29" s="16"/>
      <c r="U29" s="59" t="s">
        <v>0</v>
      </c>
      <c r="V29" s="16"/>
    </row>
  </sheetData>
  <sheetProtection/>
  <mergeCells count="103"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7:U7"/>
  </mergeCells>
  <printOptions/>
  <pageMargins left="0.75" right="0.75" top="1" bottom="1" header="0.5" footer="0.5"/>
  <pageSetup horizontalDpi="300" verticalDpi="3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276</v>
      </c>
      <c r="B1" s="14"/>
      <c r="C1" s="1"/>
      <c r="D1" s="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16" s="7" customFormat="1" ht="18">
      <c r="A6" s="62" t="s">
        <v>115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64" t="s">
        <v>116</v>
      </c>
      <c r="B9" s="16"/>
      <c r="C9" s="16"/>
      <c r="D9" s="16"/>
      <c r="E9" s="16"/>
      <c r="F9" s="16"/>
      <c r="G9" s="64" t="s">
        <v>117</v>
      </c>
      <c r="H9" s="16"/>
      <c r="I9" s="64" t="s">
        <v>118</v>
      </c>
      <c r="J9" s="16"/>
      <c r="K9" s="64" t="s">
        <v>119</v>
      </c>
      <c r="L9" s="16"/>
      <c r="M9" s="64" t="s">
        <v>120</v>
      </c>
      <c r="N9" s="16"/>
      <c r="O9" s="64" t="s">
        <v>121</v>
      </c>
      <c r="P9" s="16"/>
    </row>
    <row r="10" spans="1:16" ht="12.75">
      <c r="A10" s="64" t="s">
        <v>0</v>
      </c>
      <c r="B10" s="16"/>
      <c r="C10" s="16"/>
      <c r="D10" s="16"/>
      <c r="E10" s="16"/>
      <c r="F10" s="16"/>
      <c r="G10" s="64" t="s">
        <v>13</v>
      </c>
      <c r="H10" s="16"/>
      <c r="I10" s="64" t="s">
        <v>14</v>
      </c>
      <c r="J10" s="16"/>
      <c r="K10" s="64" t="s">
        <v>15</v>
      </c>
      <c r="L10" s="16"/>
      <c r="M10" s="64" t="s">
        <v>16</v>
      </c>
      <c r="N10" s="16"/>
      <c r="O10" s="64" t="s">
        <v>17</v>
      </c>
      <c r="P10" s="16"/>
    </row>
    <row r="11" spans="1:16" ht="12.75">
      <c r="A11" s="65" t="s">
        <v>122</v>
      </c>
      <c r="B11" s="16"/>
      <c r="C11" s="16"/>
      <c r="D11" s="16"/>
      <c r="E11" s="16"/>
      <c r="F11" s="16"/>
      <c r="G11" s="66">
        <v>3696602.44</v>
      </c>
      <c r="H11" s="16"/>
      <c r="I11" s="66">
        <v>8861607</v>
      </c>
      <c r="J11" s="16"/>
      <c r="K11" s="66">
        <v>3932227.76</v>
      </c>
      <c r="L11" s="16"/>
      <c r="M11" s="67">
        <f>K11/G11</f>
        <v>1.0637410497407993</v>
      </c>
      <c r="N11" s="26"/>
      <c r="O11" s="68">
        <v>44.37</v>
      </c>
      <c r="P11" s="16"/>
    </row>
    <row r="12" spans="1:16" ht="12.75">
      <c r="A12" s="69" t="s">
        <v>123</v>
      </c>
      <c r="B12" s="16"/>
      <c r="C12" s="16"/>
      <c r="D12" s="16"/>
      <c r="E12" s="16"/>
      <c r="F12" s="16"/>
      <c r="G12" s="70">
        <v>3696602.44</v>
      </c>
      <c r="H12" s="16"/>
      <c r="I12" s="70">
        <v>8861607</v>
      </c>
      <c r="J12" s="16"/>
      <c r="K12" s="70">
        <v>3932227.76</v>
      </c>
      <c r="L12" s="16"/>
      <c r="M12" s="71">
        <f>K12/G12</f>
        <v>1.0637410497407993</v>
      </c>
      <c r="N12" s="26"/>
      <c r="O12" s="72">
        <v>44.37</v>
      </c>
      <c r="P12" s="16"/>
    </row>
    <row r="13" spans="1:16" ht="12.75">
      <c r="A13" s="73" t="s">
        <v>124</v>
      </c>
      <c r="B13" s="16"/>
      <c r="C13" s="16"/>
      <c r="D13" s="16"/>
      <c r="E13" s="16"/>
      <c r="F13" s="16"/>
      <c r="G13" s="74">
        <v>3696602.44</v>
      </c>
      <c r="H13" s="16"/>
      <c r="I13" s="74">
        <v>8861607</v>
      </c>
      <c r="J13" s="16"/>
      <c r="K13" s="74">
        <v>3932227.76</v>
      </c>
      <c r="L13" s="16"/>
      <c r="M13" s="75">
        <f>K13/G13</f>
        <v>1.0637410497407993</v>
      </c>
      <c r="N13" s="26"/>
      <c r="O13" s="76">
        <v>44.37</v>
      </c>
      <c r="P13" s="16"/>
    </row>
  </sheetData>
  <sheetProtection/>
  <mergeCells count="37"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8:P8"/>
    <mergeCell ref="A9:F9"/>
    <mergeCell ref="G9:H9"/>
    <mergeCell ref="I9:J9"/>
    <mergeCell ref="K9:L9"/>
    <mergeCell ref="M9:N9"/>
    <mergeCell ref="O9:P9"/>
    <mergeCell ref="A2:B2"/>
    <mergeCell ref="A3:B3"/>
    <mergeCell ref="A4:B4"/>
    <mergeCell ref="A5:B5"/>
    <mergeCell ref="A6:P6"/>
    <mergeCell ref="A7:P7"/>
  </mergeCells>
  <printOptions/>
  <pageMargins left="0.75" right="0.75" top="1" bottom="1" header="0.5" footer="0.5"/>
  <pageSetup horizontalDpi="300" verticalDpi="3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O30" sqref="O30:P30"/>
    </sheetView>
  </sheetViews>
  <sheetFormatPr defaultColWidth="9.140625" defaultRowHeight="12.75"/>
  <sheetData>
    <row r="1" spans="1:4" ht="12.75">
      <c r="A1" s="13" t="s">
        <v>276</v>
      </c>
      <c r="B1" s="14"/>
      <c r="C1" s="1"/>
      <c r="D1" s="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22" s="8" customFormat="1" ht="18">
      <c r="A6" s="77" t="s">
        <v>125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2.75">
      <c r="A9" s="79" t="s">
        <v>126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79" t="s">
        <v>117</v>
      </c>
      <c r="N9" s="16"/>
      <c r="O9" s="79" t="s">
        <v>118</v>
      </c>
      <c r="P9" s="16"/>
      <c r="Q9" s="79" t="s">
        <v>119</v>
      </c>
      <c r="R9" s="16"/>
      <c r="S9" s="79" t="s">
        <v>120</v>
      </c>
      <c r="T9" s="16"/>
      <c r="U9" s="79" t="s">
        <v>121</v>
      </c>
      <c r="V9" s="16"/>
    </row>
    <row r="10" spans="1:22" ht="12.75">
      <c r="A10" s="80" t="s">
        <v>127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80" t="s">
        <v>13</v>
      </c>
      <c r="N10" s="16"/>
      <c r="O10" s="80" t="s">
        <v>14</v>
      </c>
      <c r="P10" s="16"/>
      <c r="Q10" s="80" t="s">
        <v>15</v>
      </c>
      <c r="R10" s="16"/>
      <c r="S10" s="80" t="s">
        <v>16</v>
      </c>
      <c r="T10" s="16"/>
      <c r="U10" s="80" t="s">
        <v>17</v>
      </c>
      <c r="V10" s="16"/>
    </row>
    <row r="11" spans="1:22" ht="12.75">
      <c r="A11" s="81" t="s">
        <v>128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2">
        <f>SUM(M13)</f>
        <v>79773.72</v>
      </c>
      <c r="N11" s="16"/>
      <c r="O11" s="82">
        <v>210000</v>
      </c>
      <c r="P11" s="16"/>
      <c r="Q11" s="82">
        <f>SUM(Q13)</f>
        <v>72429.39</v>
      </c>
      <c r="R11" s="16"/>
      <c r="S11" s="83">
        <f>Q11/M11</f>
        <v>0.9079354704782477</v>
      </c>
      <c r="T11" s="26"/>
      <c r="U11" s="83">
        <f>Q11/O11</f>
        <v>0.34490185714285715</v>
      </c>
      <c r="V11" s="26"/>
    </row>
    <row r="12" spans="1:2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6"/>
      <c r="T12" s="26"/>
      <c r="U12" s="26"/>
      <c r="V12" s="26"/>
    </row>
    <row r="13" spans="1:22" ht="12.75">
      <c r="A13" s="84" t="s">
        <v>129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85">
        <f>SUM(M14)</f>
        <v>79773.72</v>
      </c>
      <c r="N13" s="16"/>
      <c r="O13" s="85">
        <v>210000</v>
      </c>
      <c r="P13" s="16"/>
      <c r="Q13" s="85">
        <f>SUM(Q14)</f>
        <v>72429.39</v>
      </c>
      <c r="R13" s="16"/>
      <c r="S13" s="86">
        <f>Q13/M13</f>
        <v>0.9079354704782477</v>
      </c>
      <c r="T13" s="26"/>
      <c r="U13" s="86">
        <f>Q13/O13</f>
        <v>0.34490185714285715</v>
      </c>
      <c r="V13" s="26"/>
    </row>
    <row r="14" spans="1:22" ht="12.75">
      <c r="A14" s="84" t="s">
        <v>130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85">
        <f>SUM(M15)</f>
        <v>79773.72</v>
      </c>
      <c r="N14" s="16"/>
      <c r="O14" s="85">
        <v>210000</v>
      </c>
      <c r="P14" s="16"/>
      <c r="Q14" s="85">
        <f>SUM(Q15)</f>
        <v>72429.39</v>
      </c>
      <c r="R14" s="16"/>
      <c r="S14" s="86">
        <f>Q14/M14</f>
        <v>0.9079354704782477</v>
      </c>
      <c r="T14" s="26"/>
      <c r="U14" s="86">
        <f>Q14/O14</f>
        <v>0.34490185714285715</v>
      </c>
      <c r="V14" s="26"/>
    </row>
    <row r="15" spans="1:22" ht="12.75">
      <c r="A15" s="84" t="s">
        <v>131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85">
        <v>79773.72</v>
      </c>
      <c r="N15" s="16"/>
      <c r="O15" s="85">
        <v>210000</v>
      </c>
      <c r="P15" s="16"/>
      <c r="Q15" s="85">
        <v>72429.39</v>
      </c>
      <c r="R15" s="16"/>
      <c r="S15" s="86">
        <f>Q15/M15</f>
        <v>0.9079354704782477</v>
      </c>
      <c r="T15" s="26"/>
      <c r="U15" s="86">
        <f>Q15/O15</f>
        <v>0.34490185714285715</v>
      </c>
      <c r="V15" s="26"/>
    </row>
    <row r="16" spans="1:22" ht="12.75">
      <c r="A16" s="81" t="s">
        <v>132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82">
        <f>M11</f>
        <v>79773.72</v>
      </c>
      <c r="N16" s="16"/>
      <c r="O16" s="82">
        <v>210000</v>
      </c>
      <c r="P16" s="16"/>
      <c r="Q16" s="82">
        <f>Q11</f>
        <v>72429.39</v>
      </c>
      <c r="R16" s="16"/>
      <c r="S16" s="83">
        <f>Q16/M16</f>
        <v>0.9079354704782477</v>
      </c>
      <c r="T16" s="26"/>
      <c r="U16" s="83">
        <f>Q16/O16</f>
        <v>0.34490185714285715</v>
      </c>
      <c r="V16" s="26"/>
    </row>
  </sheetData>
  <sheetProtection/>
  <mergeCells count="55"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8:V8"/>
    <mergeCell ref="A9:L9"/>
    <mergeCell ref="M9:N9"/>
    <mergeCell ref="O9:P9"/>
    <mergeCell ref="Q9:R9"/>
    <mergeCell ref="S9:T9"/>
    <mergeCell ref="U9:V9"/>
    <mergeCell ref="A2:B2"/>
    <mergeCell ref="A3:B3"/>
    <mergeCell ref="A4:B4"/>
    <mergeCell ref="A5:B5"/>
    <mergeCell ref="A6:V6"/>
    <mergeCell ref="A7:V7"/>
  </mergeCells>
  <printOptions/>
  <pageMargins left="0.75" right="0.75" top="1" bottom="1" header="0.5" footer="0.5"/>
  <pageSetup horizontalDpi="300" verticalDpi="300" orientation="portrait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R39" sqref="R39"/>
    </sheetView>
  </sheetViews>
  <sheetFormatPr defaultColWidth="9.140625" defaultRowHeight="12.75"/>
  <sheetData>
    <row r="1" spans="1:4" ht="12.75">
      <c r="A1" s="13" t="s">
        <v>276</v>
      </c>
      <c r="B1" s="14"/>
      <c r="C1" s="1"/>
      <c r="D1" s="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21" s="9" customFormat="1" ht="18">
      <c r="A6" s="87" t="s">
        <v>133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2" ht="12.75">
      <c r="A14" s="89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89" t="s">
        <v>7</v>
      </c>
      <c r="N14" s="16"/>
      <c r="O14" s="89" t="s">
        <v>8</v>
      </c>
      <c r="P14" s="16"/>
      <c r="Q14" s="89" t="s">
        <v>9</v>
      </c>
      <c r="R14" s="16"/>
      <c r="S14" s="89" t="s">
        <v>10</v>
      </c>
      <c r="T14" s="16"/>
      <c r="U14" s="89" t="s">
        <v>11</v>
      </c>
      <c r="V14" s="16"/>
    </row>
    <row r="15" spans="1:22" ht="12.75">
      <c r="A15" s="89" t="s">
        <v>127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89" t="s">
        <v>13</v>
      </c>
      <c r="N15" s="16"/>
      <c r="O15" s="89" t="s">
        <v>14</v>
      </c>
      <c r="P15" s="16"/>
      <c r="Q15" s="89" t="s">
        <v>15</v>
      </c>
      <c r="R15" s="16"/>
      <c r="S15" s="89" t="s">
        <v>16</v>
      </c>
      <c r="T15" s="16"/>
      <c r="U15" s="89" t="s">
        <v>17</v>
      </c>
      <c r="V15" s="16"/>
    </row>
    <row r="16" spans="1:22" ht="12.75">
      <c r="A16" s="90" t="s">
        <v>132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91">
        <f>SUM(M17)</f>
        <v>79773.72</v>
      </c>
      <c r="N16" s="16"/>
      <c r="O16" s="91">
        <v>210000</v>
      </c>
      <c r="P16" s="16"/>
      <c r="Q16" s="91">
        <f>SUM(Q17)</f>
        <v>72429.39</v>
      </c>
      <c r="R16" s="16"/>
      <c r="S16" s="92">
        <f>Q16/M16</f>
        <v>0.9079354704782477</v>
      </c>
      <c r="T16" s="26"/>
      <c r="U16" s="92">
        <f>Q16/O16</f>
        <v>0.34490185714285715</v>
      </c>
      <c r="V16" s="26"/>
    </row>
    <row r="17" spans="1:22" ht="12.75">
      <c r="A17" s="93" t="s">
        <v>134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94">
        <f>SUM(M18)</f>
        <v>79773.72</v>
      </c>
      <c r="N17" s="16"/>
      <c r="O17" s="94">
        <v>210000</v>
      </c>
      <c r="P17" s="16"/>
      <c r="Q17" s="94">
        <f>SUM(Q18)</f>
        <v>72429.39</v>
      </c>
      <c r="R17" s="16"/>
      <c r="S17" s="95">
        <f>Q17/M17</f>
        <v>0.9079354704782477</v>
      </c>
      <c r="T17" s="26"/>
      <c r="U17" s="95">
        <f>Q17/O17</f>
        <v>0.34490185714285715</v>
      </c>
      <c r="V17" s="26"/>
    </row>
    <row r="18" spans="1:22" ht="12.75">
      <c r="A18" s="96" t="s">
        <v>135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97">
        <v>79773.72</v>
      </c>
      <c r="N18" s="16"/>
      <c r="O18" s="97">
        <v>210000</v>
      </c>
      <c r="P18" s="16"/>
      <c r="Q18" s="97">
        <v>72429.39</v>
      </c>
      <c r="R18" s="16"/>
      <c r="S18" s="98">
        <f>Q18/M18</f>
        <v>0.9079354704782477</v>
      </c>
      <c r="T18" s="26"/>
      <c r="U18" s="98">
        <f>Q18/O18</f>
        <v>0.34490185714285715</v>
      </c>
      <c r="V18" s="26"/>
    </row>
  </sheetData>
  <sheetProtection/>
  <mergeCells count="37"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7:U7"/>
  </mergeCells>
  <printOptions/>
  <pageMargins left="0.75" right="0.75" top="1" bottom="1" header="0.5" footer="0.5"/>
  <pageSetup horizontalDpi="300" verticalDpi="300" orientation="portrait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F33" sqref="F33"/>
    </sheetView>
  </sheetViews>
  <sheetFormatPr defaultColWidth="9.140625" defaultRowHeight="12.75"/>
  <sheetData>
    <row r="1" spans="1:4" ht="12.75">
      <c r="A1" s="13" t="s">
        <v>276</v>
      </c>
      <c r="B1" s="14"/>
      <c r="C1" s="1"/>
      <c r="D1" s="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21" s="10" customFormat="1" ht="18">
      <c r="A6" s="99" t="s">
        <v>136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2.75">
      <c r="A9" s="101" t="s">
        <v>137</v>
      </c>
      <c r="B9" s="16"/>
      <c r="C9" s="16"/>
      <c r="D9" s="16"/>
      <c r="E9" s="16"/>
      <c r="F9" s="101" t="s">
        <v>138</v>
      </c>
      <c r="G9" s="16"/>
      <c r="H9" s="16"/>
      <c r="I9" s="16"/>
      <c r="J9" s="16"/>
      <c r="K9" s="16"/>
      <c r="L9" s="16"/>
      <c r="M9" s="16"/>
      <c r="N9" s="16"/>
      <c r="O9" s="16"/>
      <c r="P9" s="101" t="s">
        <v>118</v>
      </c>
      <c r="Q9" s="16"/>
      <c r="R9" s="101" t="s">
        <v>119</v>
      </c>
      <c r="S9" s="16"/>
      <c r="T9" s="101" t="s">
        <v>139</v>
      </c>
      <c r="U9" s="16"/>
    </row>
    <row r="10" spans="1:21" ht="12.75">
      <c r="A10" s="101" t="s">
        <v>0</v>
      </c>
      <c r="B10" s="16"/>
      <c r="C10" s="16"/>
      <c r="D10" s="16"/>
      <c r="E10" s="16"/>
      <c r="F10" s="101" t="s"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01" t="s">
        <v>13</v>
      </c>
      <c r="Q10" s="16"/>
      <c r="R10" s="101" t="s">
        <v>14</v>
      </c>
      <c r="S10" s="16"/>
      <c r="T10" s="101" t="s">
        <v>15</v>
      </c>
      <c r="U10" s="16"/>
    </row>
    <row r="11" spans="1:21" ht="12.75">
      <c r="A11" s="102" t="s">
        <v>0</v>
      </c>
      <c r="B11" s="16"/>
      <c r="C11" s="16"/>
      <c r="D11" s="16"/>
      <c r="E11" s="16"/>
      <c r="F11" s="103" t="s">
        <v>140</v>
      </c>
      <c r="G11" s="16"/>
      <c r="H11" s="16"/>
      <c r="I11" s="16"/>
      <c r="J11" s="16"/>
      <c r="K11" s="16"/>
      <c r="L11" s="16"/>
      <c r="M11" s="16"/>
      <c r="N11" s="16"/>
      <c r="O11" s="16"/>
      <c r="P11" s="104">
        <v>8861607</v>
      </c>
      <c r="Q11" s="16"/>
      <c r="R11" s="104">
        <v>3932227.76</v>
      </c>
      <c r="S11" s="16"/>
      <c r="T11" s="105">
        <v>44.37</v>
      </c>
      <c r="U11" s="16"/>
    </row>
    <row r="12" spans="1:21" ht="12.75">
      <c r="A12" s="106" t="s">
        <v>141</v>
      </c>
      <c r="B12" s="16"/>
      <c r="C12" s="16"/>
      <c r="D12" s="106" t="s">
        <v>142</v>
      </c>
      <c r="E12" s="16"/>
      <c r="F12" s="107" t="s">
        <v>143</v>
      </c>
      <c r="G12" s="16"/>
      <c r="H12" s="16"/>
      <c r="I12" s="16"/>
      <c r="J12" s="16"/>
      <c r="K12" s="16"/>
      <c r="L12" s="16"/>
      <c r="M12" s="16"/>
      <c r="N12" s="16"/>
      <c r="O12" s="16"/>
      <c r="P12" s="108">
        <v>8861607</v>
      </c>
      <c r="Q12" s="16"/>
      <c r="R12" s="108">
        <v>3932227.76</v>
      </c>
      <c r="S12" s="16"/>
      <c r="T12" s="109">
        <v>44.37</v>
      </c>
      <c r="U12" s="16"/>
    </row>
    <row r="13" spans="1:21" ht="12.75">
      <c r="A13" s="110" t="s">
        <v>144</v>
      </c>
      <c r="B13" s="16"/>
      <c r="C13" s="16"/>
      <c r="D13" s="110" t="s">
        <v>145</v>
      </c>
      <c r="E13" s="16"/>
      <c r="F13" s="111" t="s">
        <v>146</v>
      </c>
      <c r="G13" s="16"/>
      <c r="H13" s="16"/>
      <c r="I13" s="16"/>
      <c r="J13" s="16"/>
      <c r="K13" s="16"/>
      <c r="L13" s="16"/>
      <c r="M13" s="16"/>
      <c r="N13" s="16"/>
      <c r="O13" s="16"/>
      <c r="P13" s="112">
        <v>8861607</v>
      </c>
      <c r="Q13" s="16"/>
      <c r="R13" s="112">
        <v>3932227.76</v>
      </c>
      <c r="S13" s="16"/>
      <c r="T13" s="113">
        <v>44.37</v>
      </c>
      <c r="U13" s="16"/>
    </row>
    <row r="14" spans="1:21" ht="12.75">
      <c r="A14" s="114" t="s">
        <v>147</v>
      </c>
      <c r="B14" s="16"/>
      <c r="C14" s="16"/>
      <c r="D14" s="114" t="s">
        <v>148</v>
      </c>
      <c r="E14" s="16"/>
      <c r="F14" s="115" t="s">
        <v>149</v>
      </c>
      <c r="G14" s="16"/>
      <c r="H14" s="16"/>
      <c r="I14" s="16"/>
      <c r="J14" s="16"/>
      <c r="K14" s="16"/>
      <c r="L14" s="16"/>
      <c r="M14" s="16"/>
      <c r="N14" s="16"/>
      <c r="O14" s="16"/>
      <c r="P14" s="116">
        <v>8861607</v>
      </c>
      <c r="Q14" s="16"/>
      <c r="R14" s="116">
        <v>3932227.76</v>
      </c>
      <c r="S14" s="16"/>
      <c r="T14" s="117">
        <v>44.37</v>
      </c>
      <c r="U14" s="16"/>
    </row>
  </sheetData>
  <sheetProtection/>
  <mergeCells count="40"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8:U8"/>
    <mergeCell ref="A9:E9"/>
    <mergeCell ref="F9:O9"/>
    <mergeCell ref="P9:Q9"/>
    <mergeCell ref="R9:S9"/>
    <mergeCell ref="T9:U9"/>
    <mergeCell ref="A2:B2"/>
    <mergeCell ref="A3:B3"/>
    <mergeCell ref="A4:B4"/>
    <mergeCell ref="A5:B5"/>
    <mergeCell ref="A6:U6"/>
    <mergeCell ref="A7:U7"/>
  </mergeCells>
  <printOptions/>
  <pageMargins left="0.75" right="0.75" top="1" bottom="1" header="0.5" footer="0.5"/>
  <pageSetup horizontalDpi="300" verticalDpi="300" orientation="portrait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2">
      <selection activeCell="A2" sqref="A2:B2"/>
    </sheetView>
  </sheetViews>
  <sheetFormatPr defaultColWidth="9.140625" defaultRowHeight="12.75"/>
  <sheetData>
    <row r="1" spans="1:4" ht="12.75">
      <c r="A1" s="31" t="s">
        <v>276</v>
      </c>
      <c r="B1" s="32"/>
      <c r="C1" s="32"/>
      <c r="D1" s="32"/>
    </row>
    <row r="2" spans="1:4" ht="12.75">
      <c r="A2" s="16" t="s">
        <v>0</v>
      </c>
      <c r="B2" s="16"/>
      <c r="C2" s="1"/>
      <c r="D2" s="3"/>
    </row>
    <row r="3" spans="1:2" ht="12.75">
      <c r="A3" s="16" t="s">
        <v>1</v>
      </c>
      <c r="B3" s="16"/>
    </row>
    <row r="4" spans="1:2" ht="12.75">
      <c r="A4" s="16" t="s">
        <v>2</v>
      </c>
      <c r="B4" s="16"/>
    </row>
    <row r="5" spans="1:2" ht="12.75">
      <c r="A5" s="16" t="s">
        <v>3</v>
      </c>
      <c r="B5" s="16"/>
    </row>
    <row r="6" spans="1:16" s="11" customFormat="1" ht="18">
      <c r="A6" s="118" t="s">
        <v>150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ht="12.75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.75">
      <c r="A8" s="19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21" t="s">
        <v>0</v>
      </c>
      <c r="B9" s="16"/>
      <c r="C9" s="121" t="s">
        <v>151</v>
      </c>
      <c r="D9" s="16"/>
      <c r="E9" s="16"/>
      <c r="F9" s="16"/>
      <c r="G9" s="16"/>
      <c r="H9" s="16"/>
      <c r="I9" s="16"/>
      <c r="J9" s="16"/>
      <c r="K9" s="120" t="s">
        <v>0</v>
      </c>
      <c r="L9" s="16"/>
      <c r="M9" s="120" t="s">
        <v>0</v>
      </c>
      <c r="N9" s="16"/>
      <c r="O9" s="120" t="s">
        <v>0</v>
      </c>
      <c r="P9" s="16"/>
    </row>
    <row r="10" spans="1:16" ht="12.75">
      <c r="A10" s="121" t="s">
        <v>0</v>
      </c>
      <c r="B10" s="16"/>
      <c r="C10" s="121" t="s">
        <v>152</v>
      </c>
      <c r="D10" s="16"/>
      <c r="E10" s="16"/>
      <c r="F10" s="16"/>
      <c r="G10" s="16"/>
      <c r="H10" s="16"/>
      <c r="I10" s="16"/>
      <c r="J10" s="16"/>
      <c r="K10" s="120" t="s">
        <v>0</v>
      </c>
      <c r="L10" s="16"/>
      <c r="M10" s="120" t="s">
        <v>0</v>
      </c>
      <c r="N10" s="16"/>
      <c r="O10" s="120" t="s">
        <v>0</v>
      </c>
      <c r="P10" s="16"/>
    </row>
    <row r="11" spans="1:16" ht="12.75">
      <c r="A11" s="121" t="s">
        <v>153</v>
      </c>
      <c r="B11" s="16"/>
      <c r="C11" s="121" t="s">
        <v>154</v>
      </c>
      <c r="D11" s="16"/>
      <c r="E11" s="120" t="s">
        <v>155</v>
      </c>
      <c r="F11" s="16"/>
      <c r="G11" s="16"/>
      <c r="H11" s="16"/>
      <c r="I11" s="16"/>
      <c r="J11" s="16"/>
      <c r="K11" s="120" t="s">
        <v>118</v>
      </c>
      <c r="L11" s="16"/>
      <c r="M11" s="120" t="s">
        <v>119</v>
      </c>
      <c r="N11" s="16"/>
      <c r="O11" s="120" t="s">
        <v>139</v>
      </c>
      <c r="P11" s="16"/>
    </row>
    <row r="12" spans="1:16" ht="12.75">
      <c r="A12" s="120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20" t="s">
        <v>13</v>
      </c>
      <c r="L12" s="16"/>
      <c r="M12" s="120" t="s">
        <v>14</v>
      </c>
      <c r="N12" s="16"/>
      <c r="O12" s="120" t="s">
        <v>15</v>
      </c>
      <c r="P12" s="16"/>
    </row>
    <row r="13" spans="1:16" ht="12.75">
      <c r="A13" s="122" t="s">
        <v>0</v>
      </c>
      <c r="B13" s="16"/>
      <c r="C13" s="122" t="s">
        <v>140</v>
      </c>
      <c r="D13" s="16"/>
      <c r="E13" s="16"/>
      <c r="F13" s="16"/>
      <c r="G13" s="16"/>
      <c r="H13" s="16"/>
      <c r="I13" s="16"/>
      <c r="J13" s="16"/>
      <c r="K13" s="123">
        <v>8861607</v>
      </c>
      <c r="L13" s="16"/>
      <c r="M13" s="123">
        <v>3932227.76</v>
      </c>
      <c r="N13" s="16"/>
      <c r="O13" s="124">
        <v>44.37</v>
      </c>
      <c r="P13" s="16"/>
    </row>
    <row r="14" spans="1:16" ht="12.75">
      <c r="A14" s="125" t="s">
        <v>0</v>
      </c>
      <c r="B14" s="16"/>
      <c r="C14" s="125" t="s">
        <v>156</v>
      </c>
      <c r="D14" s="16"/>
      <c r="E14" s="16"/>
      <c r="F14" s="16"/>
      <c r="G14" s="16"/>
      <c r="H14" s="16"/>
      <c r="I14" s="16"/>
      <c r="J14" s="16"/>
      <c r="K14" s="126">
        <v>8861607</v>
      </c>
      <c r="L14" s="16"/>
      <c r="M14" s="126">
        <v>3932227.76</v>
      </c>
      <c r="N14" s="16"/>
      <c r="O14" s="127">
        <v>44.37</v>
      </c>
      <c r="P14" s="16"/>
    </row>
    <row r="15" spans="1:16" ht="12.75">
      <c r="A15" s="125" t="s">
        <v>0</v>
      </c>
      <c r="B15" s="16"/>
      <c r="C15" s="125" t="s">
        <v>157</v>
      </c>
      <c r="D15" s="16"/>
      <c r="E15" s="16"/>
      <c r="F15" s="16"/>
      <c r="G15" s="16"/>
      <c r="H15" s="16"/>
      <c r="I15" s="16"/>
      <c r="J15" s="16"/>
      <c r="K15" s="126">
        <v>8861607</v>
      </c>
      <c r="L15" s="16"/>
      <c r="M15" s="126">
        <v>3932227.76</v>
      </c>
      <c r="N15" s="16"/>
      <c r="O15" s="127">
        <v>44.37</v>
      </c>
      <c r="P15" s="16"/>
    </row>
    <row r="16" spans="1:16" ht="12.75">
      <c r="A16" s="128" t="s">
        <v>0</v>
      </c>
      <c r="B16" s="16"/>
      <c r="C16" s="128" t="s">
        <v>109</v>
      </c>
      <c r="D16" s="16"/>
      <c r="E16" s="16"/>
      <c r="F16" s="16"/>
      <c r="G16" s="16"/>
      <c r="H16" s="16"/>
      <c r="I16" s="16"/>
      <c r="J16" s="16"/>
      <c r="K16" s="129">
        <v>600</v>
      </c>
      <c r="L16" s="16"/>
      <c r="M16" s="129">
        <v>600</v>
      </c>
      <c r="N16" s="16"/>
      <c r="O16" s="130">
        <v>100</v>
      </c>
      <c r="P16" s="16"/>
    </row>
    <row r="17" spans="1:16" ht="12.75">
      <c r="A17" s="128" t="s">
        <v>0</v>
      </c>
      <c r="B17" s="16"/>
      <c r="C17" s="128" t="s">
        <v>110</v>
      </c>
      <c r="D17" s="16"/>
      <c r="E17" s="16"/>
      <c r="F17" s="16"/>
      <c r="G17" s="16"/>
      <c r="H17" s="16"/>
      <c r="I17" s="16"/>
      <c r="J17" s="16"/>
      <c r="K17" s="129">
        <v>600</v>
      </c>
      <c r="L17" s="16"/>
      <c r="M17" s="129">
        <v>600</v>
      </c>
      <c r="N17" s="16"/>
      <c r="O17" s="130">
        <v>100</v>
      </c>
      <c r="P17" s="16"/>
    </row>
    <row r="18" spans="1:16" ht="12.75">
      <c r="A18" s="128" t="s">
        <v>0</v>
      </c>
      <c r="B18" s="16"/>
      <c r="C18" s="128" t="s">
        <v>111</v>
      </c>
      <c r="D18" s="16"/>
      <c r="E18" s="16"/>
      <c r="F18" s="16"/>
      <c r="G18" s="16"/>
      <c r="H18" s="16"/>
      <c r="I18" s="16"/>
      <c r="J18" s="16"/>
      <c r="K18" s="129">
        <v>8861007</v>
      </c>
      <c r="L18" s="16"/>
      <c r="M18" s="129">
        <v>3931627.76</v>
      </c>
      <c r="N18" s="16"/>
      <c r="O18" s="130">
        <v>44.37</v>
      </c>
      <c r="P18" s="16"/>
    </row>
    <row r="19" spans="1:16" ht="12.75">
      <c r="A19" s="128" t="s">
        <v>0</v>
      </c>
      <c r="B19" s="16"/>
      <c r="C19" s="128" t="s">
        <v>112</v>
      </c>
      <c r="D19" s="16"/>
      <c r="E19" s="16"/>
      <c r="F19" s="16"/>
      <c r="G19" s="16"/>
      <c r="H19" s="16"/>
      <c r="I19" s="16"/>
      <c r="J19" s="16"/>
      <c r="K19" s="129">
        <v>506487</v>
      </c>
      <c r="L19" s="16"/>
      <c r="M19" s="129">
        <v>273052.66</v>
      </c>
      <c r="N19" s="16"/>
      <c r="O19" s="130">
        <v>53.91</v>
      </c>
      <c r="P19" s="16"/>
    </row>
    <row r="20" spans="1:16" ht="12.75">
      <c r="A20" s="128" t="s">
        <v>0</v>
      </c>
      <c r="B20" s="16"/>
      <c r="C20" s="128" t="s">
        <v>113</v>
      </c>
      <c r="D20" s="16"/>
      <c r="E20" s="16"/>
      <c r="F20" s="16"/>
      <c r="G20" s="16"/>
      <c r="H20" s="16"/>
      <c r="I20" s="16"/>
      <c r="J20" s="16"/>
      <c r="K20" s="129">
        <v>8354520</v>
      </c>
      <c r="L20" s="16"/>
      <c r="M20" s="129">
        <v>3658575.1</v>
      </c>
      <c r="N20" s="16"/>
      <c r="O20" s="130">
        <v>43.79</v>
      </c>
      <c r="P20" s="16"/>
    </row>
    <row r="21" spans="1:16" ht="12.75">
      <c r="A21" s="125" t="s">
        <v>0</v>
      </c>
      <c r="B21" s="16"/>
      <c r="C21" s="125" t="s">
        <v>158</v>
      </c>
      <c r="D21" s="16"/>
      <c r="E21" s="16"/>
      <c r="F21" s="16"/>
      <c r="G21" s="16"/>
      <c r="H21" s="16"/>
      <c r="I21" s="16"/>
      <c r="J21" s="16"/>
      <c r="K21" s="126">
        <v>8861607</v>
      </c>
      <c r="L21" s="16"/>
      <c r="M21" s="126">
        <v>3932227.76</v>
      </c>
      <c r="N21" s="16"/>
      <c r="O21" s="127">
        <v>44.37</v>
      </c>
      <c r="P21" s="16"/>
    </row>
    <row r="22" spans="1:16" ht="12.75">
      <c r="A22" s="131" t="s">
        <v>0</v>
      </c>
      <c r="B22" s="16"/>
      <c r="C22" s="131" t="s">
        <v>159</v>
      </c>
      <c r="D22" s="16"/>
      <c r="E22" s="131" t="s">
        <v>160</v>
      </c>
      <c r="F22" s="16"/>
      <c r="G22" s="16"/>
      <c r="H22" s="16"/>
      <c r="I22" s="16"/>
      <c r="J22" s="16"/>
      <c r="K22" s="132">
        <v>506487</v>
      </c>
      <c r="L22" s="16"/>
      <c r="M22" s="132">
        <v>273052.66</v>
      </c>
      <c r="N22" s="16"/>
      <c r="O22" s="133">
        <v>53.91</v>
      </c>
      <c r="P22" s="16"/>
    </row>
    <row r="23" spans="1:16" ht="12.75">
      <c r="A23" s="134" t="s">
        <v>161</v>
      </c>
      <c r="B23" s="16"/>
      <c r="C23" s="134" t="s">
        <v>162</v>
      </c>
      <c r="D23" s="16"/>
      <c r="E23" s="134" t="s">
        <v>163</v>
      </c>
      <c r="F23" s="16"/>
      <c r="G23" s="16"/>
      <c r="H23" s="16"/>
      <c r="I23" s="16"/>
      <c r="J23" s="16"/>
      <c r="K23" s="135">
        <v>506487</v>
      </c>
      <c r="L23" s="16"/>
      <c r="M23" s="135">
        <v>268094.78</v>
      </c>
      <c r="N23" s="16"/>
      <c r="O23" s="136">
        <v>52.93</v>
      </c>
      <c r="P23" s="16"/>
    </row>
    <row r="24" spans="1:16" ht="12.75">
      <c r="A24" s="128" t="s">
        <v>0</v>
      </c>
      <c r="B24" s="16"/>
      <c r="C24" s="128" t="s">
        <v>111</v>
      </c>
      <c r="D24" s="16"/>
      <c r="E24" s="16"/>
      <c r="F24" s="16"/>
      <c r="G24" s="16"/>
      <c r="H24" s="16"/>
      <c r="I24" s="16"/>
      <c r="J24" s="16"/>
      <c r="K24" s="129">
        <v>506487</v>
      </c>
      <c r="L24" s="16"/>
      <c r="M24" s="129">
        <v>268094.78</v>
      </c>
      <c r="N24" s="16"/>
      <c r="O24" s="130">
        <v>52.93</v>
      </c>
      <c r="P24" s="16"/>
    </row>
    <row r="25" spans="1:16" ht="12.75">
      <c r="A25" s="128" t="s">
        <v>0</v>
      </c>
      <c r="B25" s="16"/>
      <c r="C25" s="128" t="s">
        <v>112</v>
      </c>
      <c r="D25" s="16"/>
      <c r="E25" s="16"/>
      <c r="F25" s="16"/>
      <c r="G25" s="16"/>
      <c r="H25" s="16"/>
      <c r="I25" s="16"/>
      <c r="J25" s="16"/>
      <c r="K25" s="129">
        <v>506487</v>
      </c>
      <c r="L25" s="16"/>
      <c r="M25" s="129">
        <v>268094.78</v>
      </c>
      <c r="N25" s="16"/>
      <c r="O25" s="130">
        <v>52.93</v>
      </c>
      <c r="P25" s="16"/>
    </row>
    <row r="26" spans="1:16" ht="12.75">
      <c r="A26" s="137" t="s">
        <v>0</v>
      </c>
      <c r="B26" s="16"/>
      <c r="C26" s="137" t="s">
        <v>164</v>
      </c>
      <c r="D26" s="16"/>
      <c r="E26" s="137" t="s">
        <v>165</v>
      </c>
      <c r="F26" s="16"/>
      <c r="G26" s="16"/>
      <c r="H26" s="16"/>
      <c r="I26" s="16"/>
      <c r="J26" s="16"/>
      <c r="K26" s="138">
        <v>23500</v>
      </c>
      <c r="L26" s="16"/>
      <c r="M26" s="138">
        <v>6409</v>
      </c>
      <c r="N26" s="16"/>
      <c r="O26" s="139">
        <v>27.27</v>
      </c>
      <c r="P26" s="16"/>
    </row>
    <row r="27" spans="1:16" ht="12.75">
      <c r="A27" s="59" t="s">
        <v>0</v>
      </c>
      <c r="B27" s="16"/>
      <c r="C27" s="59" t="s">
        <v>166</v>
      </c>
      <c r="D27" s="16"/>
      <c r="E27" s="59" t="s">
        <v>167</v>
      </c>
      <c r="F27" s="16"/>
      <c r="G27" s="16"/>
      <c r="H27" s="16"/>
      <c r="I27" s="16"/>
      <c r="J27" s="16"/>
      <c r="K27" s="40" t="s">
        <v>0</v>
      </c>
      <c r="L27" s="16"/>
      <c r="M27" s="40">
        <v>6409</v>
      </c>
      <c r="N27" s="16"/>
      <c r="O27" s="43" t="s">
        <v>0</v>
      </c>
      <c r="P27" s="16"/>
    </row>
    <row r="28" spans="1:16" ht="12.75">
      <c r="A28" s="59" t="s">
        <v>0</v>
      </c>
      <c r="B28" s="16"/>
      <c r="C28" s="59" t="s">
        <v>168</v>
      </c>
      <c r="D28" s="16"/>
      <c r="E28" s="59" t="s">
        <v>169</v>
      </c>
      <c r="F28" s="16"/>
      <c r="G28" s="16"/>
      <c r="H28" s="16"/>
      <c r="I28" s="16"/>
      <c r="J28" s="16"/>
      <c r="K28" s="40" t="s">
        <v>0</v>
      </c>
      <c r="L28" s="16"/>
      <c r="M28" s="40">
        <v>0</v>
      </c>
      <c r="N28" s="16"/>
      <c r="O28" s="43" t="s">
        <v>0</v>
      </c>
      <c r="P28" s="16"/>
    </row>
    <row r="29" spans="1:16" ht="12.75">
      <c r="A29" s="137" t="s">
        <v>0</v>
      </c>
      <c r="B29" s="16"/>
      <c r="C29" s="137" t="s">
        <v>170</v>
      </c>
      <c r="D29" s="16"/>
      <c r="E29" s="137" t="s">
        <v>171</v>
      </c>
      <c r="F29" s="16"/>
      <c r="G29" s="16"/>
      <c r="H29" s="16"/>
      <c r="I29" s="16"/>
      <c r="J29" s="16"/>
      <c r="K29" s="138">
        <v>341850</v>
      </c>
      <c r="L29" s="16"/>
      <c r="M29" s="138">
        <v>197251.76</v>
      </c>
      <c r="N29" s="16"/>
      <c r="O29" s="139">
        <v>57.7</v>
      </c>
      <c r="P29" s="16"/>
    </row>
    <row r="30" spans="1:16" ht="12.75">
      <c r="A30" s="59" t="s">
        <v>0</v>
      </c>
      <c r="B30" s="16"/>
      <c r="C30" s="59" t="s">
        <v>172</v>
      </c>
      <c r="D30" s="16"/>
      <c r="E30" s="59" t="s">
        <v>173</v>
      </c>
      <c r="F30" s="16"/>
      <c r="G30" s="16"/>
      <c r="H30" s="16"/>
      <c r="I30" s="16"/>
      <c r="J30" s="16"/>
      <c r="K30" s="40" t="s">
        <v>0</v>
      </c>
      <c r="L30" s="16"/>
      <c r="M30" s="40">
        <v>17423.75</v>
      </c>
      <c r="N30" s="16"/>
      <c r="O30" s="43" t="s">
        <v>0</v>
      </c>
      <c r="P30" s="16"/>
    </row>
    <row r="31" spans="1:16" ht="12.75">
      <c r="A31" s="59" t="s">
        <v>0</v>
      </c>
      <c r="B31" s="16"/>
      <c r="C31" s="59" t="s">
        <v>174</v>
      </c>
      <c r="D31" s="16"/>
      <c r="E31" s="59" t="s">
        <v>175</v>
      </c>
      <c r="F31" s="16"/>
      <c r="G31" s="16"/>
      <c r="H31" s="16"/>
      <c r="I31" s="16"/>
      <c r="J31" s="16"/>
      <c r="K31" s="40" t="s">
        <v>0</v>
      </c>
      <c r="L31" s="16"/>
      <c r="M31" s="40">
        <v>175625.12</v>
      </c>
      <c r="N31" s="16"/>
      <c r="O31" s="43" t="s">
        <v>0</v>
      </c>
      <c r="P31" s="16"/>
    </row>
    <row r="32" spans="1:16" ht="12.75">
      <c r="A32" s="59" t="s">
        <v>0</v>
      </c>
      <c r="B32" s="16"/>
      <c r="C32" s="59" t="s">
        <v>176</v>
      </c>
      <c r="D32" s="16"/>
      <c r="E32" s="59" t="s">
        <v>177</v>
      </c>
      <c r="F32" s="16"/>
      <c r="G32" s="16"/>
      <c r="H32" s="16"/>
      <c r="I32" s="16"/>
      <c r="J32" s="16"/>
      <c r="K32" s="40" t="s">
        <v>0</v>
      </c>
      <c r="L32" s="16"/>
      <c r="M32" s="40">
        <v>4202.89</v>
      </c>
      <c r="N32" s="16"/>
      <c r="O32" s="43" t="s">
        <v>0</v>
      </c>
      <c r="P32" s="16"/>
    </row>
    <row r="33" spans="1:16" ht="12.75">
      <c r="A33" s="59" t="s">
        <v>0</v>
      </c>
      <c r="B33" s="16"/>
      <c r="C33" s="59" t="s">
        <v>178</v>
      </c>
      <c r="D33" s="16"/>
      <c r="E33" s="59" t="s">
        <v>179</v>
      </c>
      <c r="F33" s="16"/>
      <c r="G33" s="16"/>
      <c r="H33" s="16"/>
      <c r="I33" s="16"/>
      <c r="J33" s="16"/>
      <c r="K33" s="40" t="s">
        <v>0</v>
      </c>
      <c r="L33" s="16"/>
      <c r="M33" s="40">
        <v>0</v>
      </c>
      <c r="N33" s="16"/>
      <c r="O33" s="43" t="s">
        <v>0</v>
      </c>
      <c r="P33" s="16"/>
    </row>
    <row r="34" spans="1:16" ht="12.75">
      <c r="A34" s="137" t="s">
        <v>0</v>
      </c>
      <c r="B34" s="16"/>
      <c r="C34" s="137" t="s">
        <v>180</v>
      </c>
      <c r="D34" s="16"/>
      <c r="E34" s="137" t="s">
        <v>181</v>
      </c>
      <c r="F34" s="16"/>
      <c r="G34" s="16"/>
      <c r="H34" s="16"/>
      <c r="I34" s="16"/>
      <c r="J34" s="16"/>
      <c r="K34" s="138">
        <v>122967</v>
      </c>
      <c r="L34" s="16"/>
      <c r="M34" s="138">
        <v>52157.45</v>
      </c>
      <c r="N34" s="16"/>
      <c r="O34" s="139">
        <v>42.42</v>
      </c>
      <c r="P34" s="16"/>
    </row>
    <row r="35" spans="1:16" ht="12.75">
      <c r="A35" s="59" t="s">
        <v>0</v>
      </c>
      <c r="B35" s="16"/>
      <c r="C35" s="59" t="s">
        <v>182</v>
      </c>
      <c r="D35" s="16"/>
      <c r="E35" s="59" t="s">
        <v>183</v>
      </c>
      <c r="F35" s="16"/>
      <c r="G35" s="16"/>
      <c r="H35" s="16"/>
      <c r="I35" s="16"/>
      <c r="J35" s="16"/>
      <c r="K35" s="40" t="s">
        <v>0</v>
      </c>
      <c r="L35" s="16"/>
      <c r="M35" s="40">
        <v>10604.4</v>
      </c>
      <c r="N35" s="16"/>
      <c r="O35" s="43" t="s">
        <v>0</v>
      </c>
      <c r="P35" s="16"/>
    </row>
    <row r="36" spans="1:16" ht="12.75">
      <c r="A36" s="59" t="s">
        <v>0</v>
      </c>
      <c r="B36" s="16"/>
      <c r="C36" s="59" t="s">
        <v>184</v>
      </c>
      <c r="D36" s="16"/>
      <c r="E36" s="59" t="s">
        <v>185</v>
      </c>
      <c r="F36" s="16"/>
      <c r="G36" s="16"/>
      <c r="H36" s="16"/>
      <c r="I36" s="16"/>
      <c r="J36" s="16"/>
      <c r="K36" s="40" t="s">
        <v>0</v>
      </c>
      <c r="L36" s="16"/>
      <c r="M36" s="40">
        <v>6150</v>
      </c>
      <c r="N36" s="16"/>
      <c r="O36" s="43" t="s">
        <v>0</v>
      </c>
      <c r="P36" s="16"/>
    </row>
    <row r="37" spans="1:16" ht="12.75">
      <c r="A37" s="59" t="s">
        <v>0</v>
      </c>
      <c r="B37" s="16"/>
      <c r="C37" s="59" t="s">
        <v>186</v>
      </c>
      <c r="D37" s="16"/>
      <c r="E37" s="59" t="s">
        <v>187</v>
      </c>
      <c r="F37" s="16"/>
      <c r="G37" s="16"/>
      <c r="H37" s="16"/>
      <c r="I37" s="16"/>
      <c r="J37" s="16"/>
      <c r="K37" s="40" t="s">
        <v>0</v>
      </c>
      <c r="L37" s="16"/>
      <c r="M37" s="40">
        <v>22904.25</v>
      </c>
      <c r="N37" s="16"/>
      <c r="O37" s="43" t="s">
        <v>0</v>
      </c>
      <c r="P37" s="16"/>
    </row>
    <row r="38" spans="1:16" ht="12.75">
      <c r="A38" s="59" t="s">
        <v>0</v>
      </c>
      <c r="B38" s="16"/>
      <c r="C38" s="59" t="s">
        <v>188</v>
      </c>
      <c r="D38" s="16"/>
      <c r="E38" s="59" t="s">
        <v>189</v>
      </c>
      <c r="F38" s="16"/>
      <c r="G38" s="16"/>
      <c r="H38" s="16"/>
      <c r="I38" s="16"/>
      <c r="J38" s="16"/>
      <c r="K38" s="40" t="s">
        <v>0</v>
      </c>
      <c r="L38" s="16"/>
      <c r="M38" s="40">
        <v>3941.5</v>
      </c>
      <c r="N38" s="16"/>
      <c r="O38" s="43" t="s">
        <v>0</v>
      </c>
      <c r="P38" s="16"/>
    </row>
    <row r="39" spans="1:16" ht="12.75">
      <c r="A39" s="59" t="s">
        <v>0</v>
      </c>
      <c r="B39" s="16"/>
      <c r="C39" s="59" t="s">
        <v>190</v>
      </c>
      <c r="D39" s="16"/>
      <c r="E39" s="59" t="s">
        <v>191</v>
      </c>
      <c r="F39" s="16"/>
      <c r="G39" s="16"/>
      <c r="H39" s="16"/>
      <c r="I39" s="16"/>
      <c r="J39" s="16"/>
      <c r="K39" s="40" t="s">
        <v>0</v>
      </c>
      <c r="L39" s="16"/>
      <c r="M39" s="40">
        <v>3707.3</v>
      </c>
      <c r="N39" s="16"/>
      <c r="O39" s="43" t="s">
        <v>0</v>
      </c>
      <c r="P39" s="16"/>
    </row>
    <row r="40" spans="1:16" ht="12.75">
      <c r="A40" s="59" t="s">
        <v>0</v>
      </c>
      <c r="B40" s="16"/>
      <c r="C40" s="59" t="s">
        <v>192</v>
      </c>
      <c r="D40" s="16"/>
      <c r="E40" s="59" t="s">
        <v>193</v>
      </c>
      <c r="F40" s="16"/>
      <c r="G40" s="16"/>
      <c r="H40" s="16"/>
      <c r="I40" s="16"/>
      <c r="J40" s="16"/>
      <c r="K40" s="40" t="s">
        <v>0</v>
      </c>
      <c r="L40" s="16"/>
      <c r="M40" s="40">
        <v>4850</v>
      </c>
      <c r="N40" s="16"/>
      <c r="O40" s="43" t="s">
        <v>0</v>
      </c>
      <c r="P40" s="16"/>
    </row>
    <row r="41" spans="1:16" ht="12.75">
      <c r="A41" s="137" t="s">
        <v>0</v>
      </c>
      <c r="B41" s="16"/>
      <c r="C41" s="137" t="s">
        <v>194</v>
      </c>
      <c r="D41" s="16"/>
      <c r="E41" s="137" t="s">
        <v>195</v>
      </c>
      <c r="F41" s="16"/>
      <c r="G41" s="16"/>
      <c r="H41" s="16"/>
      <c r="I41" s="16"/>
      <c r="J41" s="16"/>
      <c r="K41" s="138">
        <v>14970</v>
      </c>
      <c r="L41" s="16"/>
      <c r="M41" s="138">
        <v>9618.34</v>
      </c>
      <c r="N41" s="16"/>
      <c r="O41" s="139">
        <v>64.25</v>
      </c>
      <c r="P41" s="16"/>
    </row>
    <row r="42" spans="1:16" ht="12.75">
      <c r="A42" s="59" t="s">
        <v>0</v>
      </c>
      <c r="B42" s="16"/>
      <c r="C42" s="59" t="s">
        <v>196</v>
      </c>
      <c r="D42" s="16"/>
      <c r="E42" s="59" t="s">
        <v>195</v>
      </c>
      <c r="F42" s="16"/>
      <c r="G42" s="16"/>
      <c r="H42" s="16"/>
      <c r="I42" s="16"/>
      <c r="J42" s="16"/>
      <c r="K42" s="40" t="s">
        <v>0</v>
      </c>
      <c r="L42" s="16"/>
      <c r="M42" s="40">
        <v>9618.34</v>
      </c>
      <c r="N42" s="16"/>
      <c r="O42" s="43" t="s">
        <v>0</v>
      </c>
      <c r="P42" s="16"/>
    </row>
    <row r="43" spans="1:16" ht="12.75">
      <c r="A43" s="137" t="s">
        <v>0</v>
      </c>
      <c r="B43" s="16"/>
      <c r="C43" s="137" t="s">
        <v>197</v>
      </c>
      <c r="D43" s="16"/>
      <c r="E43" s="137" t="s">
        <v>198</v>
      </c>
      <c r="F43" s="16"/>
      <c r="G43" s="16"/>
      <c r="H43" s="16"/>
      <c r="I43" s="16"/>
      <c r="J43" s="16"/>
      <c r="K43" s="138">
        <v>3200</v>
      </c>
      <c r="L43" s="16"/>
      <c r="M43" s="138">
        <v>2658.23</v>
      </c>
      <c r="N43" s="16"/>
      <c r="O43" s="139">
        <v>83.07</v>
      </c>
      <c r="P43" s="16"/>
    </row>
    <row r="44" spans="1:16" ht="12.75">
      <c r="A44" s="59" t="s">
        <v>0</v>
      </c>
      <c r="B44" s="16"/>
      <c r="C44" s="59" t="s">
        <v>199</v>
      </c>
      <c r="D44" s="16"/>
      <c r="E44" s="59" t="s">
        <v>200</v>
      </c>
      <c r="F44" s="16"/>
      <c r="G44" s="16"/>
      <c r="H44" s="16"/>
      <c r="I44" s="16"/>
      <c r="J44" s="16"/>
      <c r="K44" s="40" t="s">
        <v>0</v>
      </c>
      <c r="L44" s="16"/>
      <c r="M44" s="40">
        <v>2658.23</v>
      </c>
      <c r="N44" s="16"/>
      <c r="O44" s="43" t="s">
        <v>0</v>
      </c>
      <c r="P44" s="16"/>
    </row>
    <row r="45" spans="1:16" ht="12.75">
      <c r="A45" s="134" t="s">
        <v>161</v>
      </c>
      <c r="B45" s="16"/>
      <c r="C45" s="134" t="s">
        <v>201</v>
      </c>
      <c r="D45" s="16"/>
      <c r="E45" s="134" t="s">
        <v>202</v>
      </c>
      <c r="F45" s="16"/>
      <c r="G45" s="16"/>
      <c r="H45" s="16"/>
      <c r="I45" s="16"/>
      <c r="J45" s="16"/>
      <c r="K45" s="135">
        <v>0</v>
      </c>
      <c r="L45" s="16"/>
      <c r="M45" s="135">
        <v>4957.88</v>
      </c>
      <c r="N45" s="16"/>
      <c r="O45" s="136" t="s">
        <v>0</v>
      </c>
      <c r="P45" s="16"/>
    </row>
    <row r="46" spans="1:16" ht="12.75">
      <c r="A46" s="128" t="s">
        <v>0</v>
      </c>
      <c r="B46" s="16"/>
      <c r="C46" s="128" t="s">
        <v>111</v>
      </c>
      <c r="D46" s="16"/>
      <c r="E46" s="16"/>
      <c r="F46" s="16"/>
      <c r="G46" s="16"/>
      <c r="H46" s="16"/>
      <c r="I46" s="16"/>
      <c r="J46" s="16"/>
      <c r="K46" s="129">
        <v>0</v>
      </c>
      <c r="L46" s="16"/>
      <c r="M46" s="129">
        <v>4957.88</v>
      </c>
      <c r="N46" s="16"/>
      <c r="O46" s="130" t="s">
        <v>0</v>
      </c>
      <c r="P46" s="16"/>
    </row>
    <row r="47" spans="1:16" ht="12.75">
      <c r="A47" s="128" t="s">
        <v>0</v>
      </c>
      <c r="B47" s="16"/>
      <c r="C47" s="128" t="s">
        <v>112</v>
      </c>
      <c r="D47" s="16"/>
      <c r="E47" s="16"/>
      <c r="F47" s="16"/>
      <c r="G47" s="16"/>
      <c r="H47" s="16"/>
      <c r="I47" s="16"/>
      <c r="J47" s="16"/>
      <c r="K47" s="129">
        <v>0</v>
      </c>
      <c r="L47" s="16"/>
      <c r="M47" s="129">
        <v>4957.88</v>
      </c>
      <c r="N47" s="16"/>
      <c r="O47" s="130" t="s">
        <v>0</v>
      </c>
      <c r="P47" s="16"/>
    </row>
    <row r="48" spans="1:16" ht="12.75">
      <c r="A48" s="137" t="s">
        <v>0</v>
      </c>
      <c r="B48" s="16"/>
      <c r="C48" s="137" t="s">
        <v>180</v>
      </c>
      <c r="D48" s="16"/>
      <c r="E48" s="137" t="s">
        <v>181</v>
      </c>
      <c r="F48" s="16"/>
      <c r="G48" s="16"/>
      <c r="H48" s="16"/>
      <c r="I48" s="16"/>
      <c r="J48" s="16"/>
      <c r="K48" s="138">
        <v>0</v>
      </c>
      <c r="L48" s="16"/>
      <c r="M48" s="138">
        <v>4957.88</v>
      </c>
      <c r="N48" s="16"/>
      <c r="O48" s="139" t="s">
        <v>0</v>
      </c>
      <c r="P48" s="16"/>
    </row>
    <row r="49" spans="1:16" ht="12.75">
      <c r="A49" s="59" t="s">
        <v>0</v>
      </c>
      <c r="B49" s="16"/>
      <c r="C49" s="59" t="s">
        <v>184</v>
      </c>
      <c r="D49" s="16"/>
      <c r="E49" s="59" t="s">
        <v>185</v>
      </c>
      <c r="F49" s="16"/>
      <c r="G49" s="16"/>
      <c r="H49" s="16"/>
      <c r="I49" s="16"/>
      <c r="J49" s="16"/>
      <c r="K49" s="40" t="s">
        <v>0</v>
      </c>
      <c r="L49" s="16"/>
      <c r="M49" s="40">
        <v>4957.88</v>
      </c>
      <c r="N49" s="16"/>
      <c r="O49" s="43" t="s">
        <v>0</v>
      </c>
      <c r="P49" s="16"/>
    </row>
    <row r="50" spans="1:16" ht="12.75">
      <c r="A50" s="131" t="s">
        <v>0</v>
      </c>
      <c r="B50" s="16"/>
      <c r="C50" s="131" t="s">
        <v>203</v>
      </c>
      <c r="D50" s="16"/>
      <c r="E50" s="131" t="s">
        <v>204</v>
      </c>
      <c r="F50" s="16"/>
      <c r="G50" s="16"/>
      <c r="H50" s="16"/>
      <c r="I50" s="16"/>
      <c r="J50" s="16"/>
      <c r="K50" s="132">
        <v>600</v>
      </c>
      <c r="L50" s="16"/>
      <c r="M50" s="132">
        <v>600</v>
      </c>
      <c r="N50" s="16"/>
      <c r="O50" s="133">
        <v>100</v>
      </c>
      <c r="P50" s="16"/>
    </row>
    <row r="51" spans="1:16" ht="12.75">
      <c r="A51" s="134" t="s">
        <v>161</v>
      </c>
      <c r="B51" s="16"/>
      <c r="C51" s="134" t="s">
        <v>205</v>
      </c>
      <c r="D51" s="16"/>
      <c r="E51" s="134" t="s">
        <v>206</v>
      </c>
      <c r="F51" s="16"/>
      <c r="G51" s="16"/>
      <c r="H51" s="16"/>
      <c r="I51" s="16"/>
      <c r="J51" s="16"/>
      <c r="K51" s="135">
        <v>600</v>
      </c>
      <c r="L51" s="16"/>
      <c r="M51" s="135">
        <v>600</v>
      </c>
      <c r="N51" s="16"/>
      <c r="O51" s="136">
        <v>100</v>
      </c>
      <c r="P51" s="16"/>
    </row>
    <row r="52" spans="1:16" ht="12.75">
      <c r="A52" s="128" t="s">
        <v>0</v>
      </c>
      <c r="B52" s="16"/>
      <c r="C52" s="128" t="s">
        <v>109</v>
      </c>
      <c r="D52" s="16"/>
      <c r="E52" s="16"/>
      <c r="F52" s="16"/>
      <c r="G52" s="16"/>
      <c r="H52" s="16"/>
      <c r="I52" s="16"/>
      <c r="J52" s="16"/>
      <c r="K52" s="129">
        <v>600</v>
      </c>
      <c r="L52" s="16"/>
      <c r="M52" s="129">
        <v>600</v>
      </c>
      <c r="N52" s="16"/>
      <c r="O52" s="130">
        <v>100</v>
      </c>
      <c r="P52" s="16"/>
    </row>
    <row r="53" spans="1:16" ht="12.75">
      <c r="A53" s="128" t="s">
        <v>0</v>
      </c>
      <c r="B53" s="16"/>
      <c r="C53" s="128" t="s">
        <v>110</v>
      </c>
      <c r="D53" s="16"/>
      <c r="E53" s="16"/>
      <c r="F53" s="16"/>
      <c r="G53" s="16"/>
      <c r="H53" s="16"/>
      <c r="I53" s="16"/>
      <c r="J53" s="16"/>
      <c r="K53" s="129">
        <v>600</v>
      </c>
      <c r="L53" s="16"/>
      <c r="M53" s="129">
        <v>600</v>
      </c>
      <c r="N53" s="16"/>
      <c r="O53" s="130">
        <v>100</v>
      </c>
      <c r="P53" s="16"/>
    </row>
    <row r="54" spans="1:16" ht="12.75">
      <c r="A54" s="137" t="s">
        <v>0</v>
      </c>
      <c r="B54" s="16"/>
      <c r="C54" s="137" t="s">
        <v>207</v>
      </c>
      <c r="D54" s="16"/>
      <c r="E54" s="137" t="s">
        <v>208</v>
      </c>
      <c r="F54" s="16"/>
      <c r="G54" s="16"/>
      <c r="H54" s="16"/>
      <c r="I54" s="16"/>
      <c r="J54" s="16"/>
      <c r="K54" s="138">
        <v>600</v>
      </c>
      <c r="L54" s="16"/>
      <c r="M54" s="138">
        <v>600</v>
      </c>
      <c r="N54" s="16"/>
      <c r="O54" s="139">
        <v>100</v>
      </c>
      <c r="P54" s="16"/>
    </row>
    <row r="55" spans="1:16" ht="12.75">
      <c r="A55" s="59" t="s">
        <v>0</v>
      </c>
      <c r="B55" s="16"/>
      <c r="C55" s="59" t="s">
        <v>209</v>
      </c>
      <c r="D55" s="16"/>
      <c r="E55" s="59" t="s">
        <v>208</v>
      </c>
      <c r="F55" s="16"/>
      <c r="G55" s="16"/>
      <c r="H55" s="16"/>
      <c r="I55" s="16"/>
      <c r="J55" s="16"/>
      <c r="K55" s="40" t="s">
        <v>0</v>
      </c>
      <c r="L55" s="16"/>
      <c r="M55" s="40">
        <v>600</v>
      </c>
      <c r="N55" s="16"/>
      <c r="O55" s="43" t="s">
        <v>0</v>
      </c>
      <c r="P55" s="16"/>
    </row>
    <row r="56" spans="1:16" ht="12.75">
      <c r="A56" s="131" t="s">
        <v>0</v>
      </c>
      <c r="B56" s="16"/>
      <c r="C56" s="131" t="s">
        <v>210</v>
      </c>
      <c r="D56" s="16"/>
      <c r="E56" s="131" t="s">
        <v>211</v>
      </c>
      <c r="F56" s="16"/>
      <c r="G56" s="16"/>
      <c r="H56" s="16"/>
      <c r="I56" s="16"/>
      <c r="J56" s="16"/>
      <c r="K56" s="132">
        <v>8354520</v>
      </c>
      <c r="L56" s="16"/>
      <c r="M56" s="132">
        <v>3658575.1</v>
      </c>
      <c r="N56" s="16"/>
      <c r="O56" s="133">
        <v>43.79</v>
      </c>
      <c r="P56" s="16"/>
    </row>
    <row r="57" spans="1:16" ht="12.75">
      <c r="A57" s="134" t="s">
        <v>161</v>
      </c>
      <c r="B57" s="16"/>
      <c r="C57" s="134" t="s">
        <v>212</v>
      </c>
      <c r="D57" s="16"/>
      <c r="E57" s="134" t="s">
        <v>213</v>
      </c>
      <c r="F57" s="16"/>
      <c r="G57" s="16"/>
      <c r="H57" s="16"/>
      <c r="I57" s="16"/>
      <c r="J57" s="16"/>
      <c r="K57" s="135">
        <v>8271520</v>
      </c>
      <c r="L57" s="16"/>
      <c r="M57" s="135">
        <v>3614014.74</v>
      </c>
      <c r="N57" s="16"/>
      <c r="O57" s="136">
        <v>43.69</v>
      </c>
      <c r="P57" s="16"/>
    </row>
    <row r="58" spans="1:16" ht="12.75">
      <c r="A58" s="128" t="s">
        <v>0</v>
      </c>
      <c r="B58" s="16"/>
      <c r="C58" s="128" t="s">
        <v>111</v>
      </c>
      <c r="D58" s="16"/>
      <c r="E58" s="16"/>
      <c r="F58" s="16"/>
      <c r="G58" s="16"/>
      <c r="H58" s="16"/>
      <c r="I58" s="16"/>
      <c r="J58" s="16"/>
      <c r="K58" s="129">
        <v>8271520</v>
      </c>
      <c r="L58" s="16"/>
      <c r="M58" s="129">
        <v>3614014.74</v>
      </c>
      <c r="N58" s="16"/>
      <c r="O58" s="130">
        <v>43.69</v>
      </c>
      <c r="P58" s="16"/>
    </row>
    <row r="59" spans="1:16" ht="12.75">
      <c r="A59" s="128" t="s">
        <v>0</v>
      </c>
      <c r="B59" s="16"/>
      <c r="C59" s="128" t="s">
        <v>113</v>
      </c>
      <c r="D59" s="16"/>
      <c r="E59" s="16"/>
      <c r="F59" s="16"/>
      <c r="G59" s="16"/>
      <c r="H59" s="16"/>
      <c r="I59" s="16"/>
      <c r="J59" s="16"/>
      <c r="K59" s="129">
        <v>8271520</v>
      </c>
      <c r="L59" s="16"/>
      <c r="M59" s="129">
        <v>3614014.74</v>
      </c>
      <c r="N59" s="16"/>
      <c r="O59" s="130">
        <v>43.69</v>
      </c>
      <c r="P59" s="16"/>
    </row>
    <row r="60" spans="1:16" ht="12.75">
      <c r="A60" s="137" t="s">
        <v>0</v>
      </c>
      <c r="B60" s="16"/>
      <c r="C60" s="137" t="s">
        <v>214</v>
      </c>
      <c r="D60" s="16"/>
      <c r="E60" s="137" t="s">
        <v>215</v>
      </c>
      <c r="F60" s="16"/>
      <c r="G60" s="16"/>
      <c r="H60" s="16"/>
      <c r="I60" s="16"/>
      <c r="J60" s="16"/>
      <c r="K60" s="138">
        <v>5850000</v>
      </c>
      <c r="L60" s="16"/>
      <c r="M60" s="138">
        <v>2708194.51</v>
      </c>
      <c r="N60" s="16"/>
      <c r="O60" s="139">
        <v>46.29</v>
      </c>
      <c r="P60" s="16"/>
    </row>
    <row r="61" spans="1:16" ht="12.75">
      <c r="A61" s="59" t="s">
        <v>0</v>
      </c>
      <c r="B61" s="16"/>
      <c r="C61" s="59" t="s">
        <v>216</v>
      </c>
      <c r="D61" s="16"/>
      <c r="E61" s="59" t="s">
        <v>217</v>
      </c>
      <c r="F61" s="16"/>
      <c r="G61" s="16"/>
      <c r="H61" s="16"/>
      <c r="I61" s="16"/>
      <c r="J61" s="16"/>
      <c r="K61" s="40" t="s">
        <v>0</v>
      </c>
      <c r="L61" s="16"/>
      <c r="M61" s="40">
        <v>2555940.28</v>
      </c>
      <c r="N61" s="16"/>
      <c r="O61" s="43" t="s">
        <v>0</v>
      </c>
      <c r="P61" s="16"/>
    </row>
    <row r="62" spans="1:16" ht="12.75">
      <c r="A62" s="59" t="s">
        <v>0</v>
      </c>
      <c r="B62" s="16"/>
      <c r="C62" s="59" t="s">
        <v>218</v>
      </c>
      <c r="D62" s="16"/>
      <c r="E62" s="59" t="s">
        <v>219</v>
      </c>
      <c r="F62" s="16"/>
      <c r="G62" s="16"/>
      <c r="H62" s="16"/>
      <c r="I62" s="16"/>
      <c r="J62" s="16"/>
      <c r="K62" s="40" t="s">
        <v>0</v>
      </c>
      <c r="L62" s="16"/>
      <c r="M62" s="40">
        <v>34849.85</v>
      </c>
      <c r="N62" s="16"/>
      <c r="O62" s="43" t="s">
        <v>0</v>
      </c>
      <c r="P62" s="16"/>
    </row>
    <row r="63" spans="1:16" ht="12.75">
      <c r="A63" s="59" t="s">
        <v>0</v>
      </c>
      <c r="B63" s="16"/>
      <c r="C63" s="59" t="s">
        <v>220</v>
      </c>
      <c r="D63" s="16"/>
      <c r="E63" s="59" t="s">
        <v>221</v>
      </c>
      <c r="F63" s="16"/>
      <c r="G63" s="16"/>
      <c r="H63" s="16"/>
      <c r="I63" s="16"/>
      <c r="J63" s="16"/>
      <c r="K63" s="40" t="s">
        <v>0</v>
      </c>
      <c r="L63" s="16"/>
      <c r="M63" s="40">
        <v>117404.38</v>
      </c>
      <c r="N63" s="16"/>
      <c r="O63" s="43" t="s">
        <v>0</v>
      </c>
      <c r="P63" s="16"/>
    </row>
    <row r="64" spans="1:16" ht="12.75">
      <c r="A64" s="137" t="s">
        <v>0</v>
      </c>
      <c r="B64" s="16"/>
      <c r="C64" s="137" t="s">
        <v>207</v>
      </c>
      <c r="D64" s="16"/>
      <c r="E64" s="137" t="s">
        <v>208</v>
      </c>
      <c r="F64" s="16"/>
      <c r="G64" s="16"/>
      <c r="H64" s="16"/>
      <c r="I64" s="16"/>
      <c r="J64" s="16"/>
      <c r="K64" s="138">
        <v>288000</v>
      </c>
      <c r="L64" s="16"/>
      <c r="M64" s="138">
        <v>122471.27</v>
      </c>
      <c r="N64" s="16"/>
      <c r="O64" s="139">
        <v>42.52</v>
      </c>
      <c r="P64" s="16"/>
    </row>
    <row r="65" spans="1:16" ht="12.75">
      <c r="A65" s="59" t="s">
        <v>0</v>
      </c>
      <c r="B65" s="16"/>
      <c r="C65" s="59" t="s">
        <v>209</v>
      </c>
      <c r="D65" s="16"/>
      <c r="E65" s="59" t="s">
        <v>208</v>
      </c>
      <c r="F65" s="16"/>
      <c r="G65" s="16"/>
      <c r="H65" s="16"/>
      <c r="I65" s="16"/>
      <c r="J65" s="16"/>
      <c r="K65" s="40" t="s">
        <v>0</v>
      </c>
      <c r="L65" s="16"/>
      <c r="M65" s="40">
        <v>122471.27</v>
      </c>
      <c r="N65" s="16"/>
      <c r="O65" s="43" t="s">
        <v>0</v>
      </c>
      <c r="P65" s="16"/>
    </row>
    <row r="66" spans="1:16" ht="12.75">
      <c r="A66" s="137" t="s">
        <v>0</v>
      </c>
      <c r="B66" s="16"/>
      <c r="C66" s="137" t="s">
        <v>222</v>
      </c>
      <c r="D66" s="16"/>
      <c r="E66" s="137" t="s">
        <v>223</v>
      </c>
      <c r="F66" s="16"/>
      <c r="G66" s="16"/>
      <c r="H66" s="16"/>
      <c r="I66" s="16"/>
      <c r="J66" s="16"/>
      <c r="K66" s="138">
        <v>936000</v>
      </c>
      <c r="L66" s="16"/>
      <c r="M66" s="138">
        <v>449051.87</v>
      </c>
      <c r="N66" s="16"/>
      <c r="O66" s="139">
        <v>47.98</v>
      </c>
      <c r="P66" s="16"/>
    </row>
    <row r="67" spans="1:16" ht="12.75">
      <c r="A67" s="59" t="s">
        <v>0</v>
      </c>
      <c r="B67" s="16"/>
      <c r="C67" s="59" t="s">
        <v>224</v>
      </c>
      <c r="D67" s="16"/>
      <c r="E67" s="59" t="s">
        <v>225</v>
      </c>
      <c r="F67" s="16"/>
      <c r="G67" s="16"/>
      <c r="H67" s="16"/>
      <c r="I67" s="16"/>
      <c r="J67" s="16"/>
      <c r="K67" s="40" t="s">
        <v>0</v>
      </c>
      <c r="L67" s="16"/>
      <c r="M67" s="40">
        <v>449051.87</v>
      </c>
      <c r="N67" s="16"/>
      <c r="O67" s="43" t="s">
        <v>0</v>
      </c>
      <c r="P67" s="16"/>
    </row>
    <row r="68" spans="1:16" ht="12.75">
      <c r="A68" s="137" t="s">
        <v>0</v>
      </c>
      <c r="B68" s="16"/>
      <c r="C68" s="137" t="s">
        <v>164</v>
      </c>
      <c r="D68" s="16"/>
      <c r="E68" s="137" t="s">
        <v>165</v>
      </c>
      <c r="F68" s="16"/>
      <c r="G68" s="16"/>
      <c r="H68" s="16"/>
      <c r="I68" s="16"/>
      <c r="J68" s="16"/>
      <c r="K68" s="138">
        <v>130500</v>
      </c>
      <c r="L68" s="16"/>
      <c r="M68" s="138">
        <v>74052.44</v>
      </c>
      <c r="N68" s="16"/>
      <c r="O68" s="139">
        <v>56.75</v>
      </c>
      <c r="P68" s="16"/>
    </row>
    <row r="69" spans="1:16" ht="12.75">
      <c r="A69" s="59" t="s">
        <v>0</v>
      </c>
      <c r="B69" s="16"/>
      <c r="C69" s="59" t="s">
        <v>166</v>
      </c>
      <c r="D69" s="16"/>
      <c r="E69" s="59" t="s">
        <v>167</v>
      </c>
      <c r="F69" s="16"/>
      <c r="G69" s="16"/>
      <c r="H69" s="16"/>
      <c r="I69" s="16"/>
      <c r="J69" s="16"/>
      <c r="K69" s="40" t="s">
        <v>0</v>
      </c>
      <c r="L69" s="16"/>
      <c r="M69" s="40">
        <v>9815.65</v>
      </c>
      <c r="N69" s="16"/>
      <c r="O69" s="43" t="s">
        <v>0</v>
      </c>
      <c r="P69" s="16"/>
    </row>
    <row r="70" spans="1:16" ht="12.75">
      <c r="A70" s="59" t="s">
        <v>0</v>
      </c>
      <c r="B70" s="16"/>
      <c r="C70" s="59" t="s">
        <v>226</v>
      </c>
      <c r="D70" s="16"/>
      <c r="E70" s="59" t="s">
        <v>227</v>
      </c>
      <c r="F70" s="16"/>
      <c r="G70" s="16"/>
      <c r="H70" s="16"/>
      <c r="I70" s="16"/>
      <c r="J70" s="16"/>
      <c r="K70" s="40" t="s">
        <v>0</v>
      </c>
      <c r="L70" s="16"/>
      <c r="M70" s="40">
        <v>64236.79</v>
      </c>
      <c r="N70" s="16"/>
      <c r="O70" s="43" t="s">
        <v>0</v>
      </c>
      <c r="P70" s="16"/>
    </row>
    <row r="71" spans="1:16" ht="12.75">
      <c r="A71" s="137" t="s">
        <v>0</v>
      </c>
      <c r="B71" s="16"/>
      <c r="C71" s="137" t="s">
        <v>170</v>
      </c>
      <c r="D71" s="16"/>
      <c r="E71" s="137" t="s">
        <v>171</v>
      </c>
      <c r="F71" s="16"/>
      <c r="G71" s="16"/>
      <c r="H71" s="16"/>
      <c r="I71" s="16"/>
      <c r="J71" s="16"/>
      <c r="K71" s="138">
        <v>214000</v>
      </c>
      <c r="L71" s="16"/>
      <c r="M71" s="138">
        <v>97508.44</v>
      </c>
      <c r="N71" s="16"/>
      <c r="O71" s="139">
        <v>45.56</v>
      </c>
      <c r="P71" s="16"/>
    </row>
    <row r="72" spans="1:16" ht="12.75">
      <c r="A72" s="59" t="s">
        <v>0</v>
      </c>
      <c r="B72" s="16"/>
      <c r="C72" s="59" t="s">
        <v>172</v>
      </c>
      <c r="D72" s="16"/>
      <c r="E72" s="59" t="s">
        <v>173</v>
      </c>
      <c r="F72" s="16"/>
      <c r="G72" s="16"/>
      <c r="H72" s="16"/>
      <c r="I72" s="16"/>
      <c r="J72" s="16"/>
      <c r="K72" s="40" t="s">
        <v>0</v>
      </c>
      <c r="L72" s="16"/>
      <c r="M72" s="40">
        <v>3358.04</v>
      </c>
      <c r="N72" s="16"/>
      <c r="O72" s="43" t="s">
        <v>0</v>
      </c>
      <c r="P72" s="16"/>
    </row>
    <row r="73" spans="1:16" ht="12.75">
      <c r="A73" s="59" t="s">
        <v>0</v>
      </c>
      <c r="B73" s="16"/>
      <c r="C73" s="59" t="s">
        <v>228</v>
      </c>
      <c r="D73" s="16"/>
      <c r="E73" s="59" t="s">
        <v>229</v>
      </c>
      <c r="F73" s="16"/>
      <c r="G73" s="16"/>
      <c r="H73" s="16"/>
      <c r="I73" s="16"/>
      <c r="J73" s="16"/>
      <c r="K73" s="40" t="s">
        <v>0</v>
      </c>
      <c r="L73" s="16"/>
      <c r="M73" s="40">
        <v>84280.66</v>
      </c>
      <c r="N73" s="16"/>
      <c r="O73" s="43" t="s">
        <v>0</v>
      </c>
      <c r="P73" s="16"/>
    </row>
    <row r="74" spans="1:16" ht="12.75">
      <c r="A74" s="59" t="s">
        <v>0</v>
      </c>
      <c r="B74" s="16"/>
      <c r="C74" s="59" t="s">
        <v>174</v>
      </c>
      <c r="D74" s="16"/>
      <c r="E74" s="59" t="s">
        <v>175</v>
      </c>
      <c r="F74" s="16"/>
      <c r="G74" s="16"/>
      <c r="H74" s="16"/>
      <c r="I74" s="16"/>
      <c r="J74" s="16"/>
      <c r="K74" s="40" t="s">
        <v>0</v>
      </c>
      <c r="L74" s="16"/>
      <c r="M74" s="40">
        <v>0</v>
      </c>
      <c r="N74" s="16"/>
      <c r="O74" s="43" t="s">
        <v>0</v>
      </c>
      <c r="P74" s="16"/>
    </row>
    <row r="75" spans="1:16" ht="12.75">
      <c r="A75" s="59" t="s">
        <v>0</v>
      </c>
      <c r="B75" s="16"/>
      <c r="C75" s="59" t="s">
        <v>230</v>
      </c>
      <c r="D75" s="16"/>
      <c r="E75" s="59" t="s">
        <v>231</v>
      </c>
      <c r="F75" s="16"/>
      <c r="G75" s="16"/>
      <c r="H75" s="16"/>
      <c r="I75" s="16"/>
      <c r="J75" s="16"/>
      <c r="K75" s="40" t="s">
        <v>0</v>
      </c>
      <c r="L75" s="16"/>
      <c r="M75" s="40">
        <v>9869.74</v>
      </c>
      <c r="N75" s="16"/>
      <c r="O75" s="43" t="s">
        <v>0</v>
      </c>
      <c r="P75" s="16"/>
    </row>
    <row r="76" spans="1:16" ht="12.75">
      <c r="A76" s="137" t="s">
        <v>0</v>
      </c>
      <c r="B76" s="16"/>
      <c r="C76" s="137" t="s">
        <v>180</v>
      </c>
      <c r="D76" s="16"/>
      <c r="E76" s="137" t="s">
        <v>181</v>
      </c>
      <c r="F76" s="16"/>
      <c r="G76" s="16"/>
      <c r="H76" s="16"/>
      <c r="I76" s="16"/>
      <c r="J76" s="16"/>
      <c r="K76" s="138">
        <v>154500</v>
      </c>
      <c r="L76" s="16"/>
      <c r="M76" s="138">
        <v>39798.75</v>
      </c>
      <c r="N76" s="16"/>
      <c r="O76" s="139">
        <v>25.76</v>
      </c>
      <c r="P76" s="16"/>
    </row>
    <row r="77" spans="1:16" ht="12.75">
      <c r="A77" s="59" t="s">
        <v>0</v>
      </c>
      <c r="B77" s="16"/>
      <c r="C77" s="59" t="s">
        <v>182</v>
      </c>
      <c r="D77" s="16"/>
      <c r="E77" s="59" t="s">
        <v>183</v>
      </c>
      <c r="F77" s="16"/>
      <c r="G77" s="16"/>
      <c r="H77" s="16"/>
      <c r="I77" s="16"/>
      <c r="J77" s="16"/>
      <c r="K77" s="40" t="s">
        <v>0</v>
      </c>
      <c r="L77" s="16"/>
      <c r="M77" s="40">
        <v>0</v>
      </c>
      <c r="N77" s="16"/>
      <c r="O77" s="43" t="s">
        <v>0</v>
      </c>
      <c r="P77" s="16"/>
    </row>
    <row r="78" spans="1:16" ht="12.75">
      <c r="A78" s="59" t="s">
        <v>0</v>
      </c>
      <c r="B78" s="16"/>
      <c r="C78" s="59" t="s">
        <v>184</v>
      </c>
      <c r="D78" s="16"/>
      <c r="E78" s="59" t="s">
        <v>185</v>
      </c>
      <c r="F78" s="16"/>
      <c r="G78" s="16"/>
      <c r="H78" s="16"/>
      <c r="I78" s="16"/>
      <c r="J78" s="16"/>
      <c r="K78" s="40" t="s">
        <v>0</v>
      </c>
      <c r="L78" s="16"/>
      <c r="M78" s="40">
        <v>34078.75</v>
      </c>
      <c r="N78" s="16"/>
      <c r="O78" s="43" t="s">
        <v>0</v>
      </c>
      <c r="P78" s="16"/>
    </row>
    <row r="79" spans="1:16" ht="12.75">
      <c r="A79" s="59" t="s">
        <v>0</v>
      </c>
      <c r="B79" s="16"/>
      <c r="C79" s="59" t="s">
        <v>232</v>
      </c>
      <c r="D79" s="16"/>
      <c r="E79" s="59" t="s">
        <v>233</v>
      </c>
      <c r="F79" s="16"/>
      <c r="G79" s="16"/>
      <c r="H79" s="16"/>
      <c r="I79" s="16"/>
      <c r="J79" s="16"/>
      <c r="K79" s="40" t="s">
        <v>0</v>
      </c>
      <c r="L79" s="16"/>
      <c r="M79" s="40">
        <v>0</v>
      </c>
      <c r="N79" s="16"/>
      <c r="O79" s="43" t="s">
        <v>0</v>
      </c>
      <c r="P79" s="16"/>
    </row>
    <row r="80" spans="1:16" ht="12.75">
      <c r="A80" s="59" t="s">
        <v>0</v>
      </c>
      <c r="B80" s="16"/>
      <c r="C80" s="59" t="s">
        <v>188</v>
      </c>
      <c r="D80" s="16"/>
      <c r="E80" s="59" t="s">
        <v>189</v>
      </c>
      <c r="F80" s="16"/>
      <c r="G80" s="16"/>
      <c r="H80" s="16"/>
      <c r="I80" s="16"/>
      <c r="J80" s="16"/>
      <c r="K80" s="40" t="s">
        <v>0</v>
      </c>
      <c r="L80" s="16"/>
      <c r="M80" s="40">
        <v>5720</v>
      </c>
      <c r="N80" s="16"/>
      <c r="O80" s="43" t="s">
        <v>0</v>
      </c>
      <c r="P80" s="16"/>
    </row>
    <row r="81" spans="1:16" ht="12.75">
      <c r="A81" s="59" t="s">
        <v>0</v>
      </c>
      <c r="B81" s="16"/>
      <c r="C81" s="59" t="s">
        <v>234</v>
      </c>
      <c r="D81" s="16"/>
      <c r="E81" s="59" t="s">
        <v>235</v>
      </c>
      <c r="F81" s="16"/>
      <c r="G81" s="16"/>
      <c r="H81" s="16"/>
      <c r="I81" s="16"/>
      <c r="J81" s="16"/>
      <c r="K81" s="40" t="s">
        <v>0</v>
      </c>
      <c r="L81" s="16"/>
      <c r="M81" s="40">
        <v>0</v>
      </c>
      <c r="N81" s="16"/>
      <c r="O81" s="43" t="s">
        <v>0</v>
      </c>
      <c r="P81" s="16"/>
    </row>
    <row r="82" spans="1:16" ht="12.75">
      <c r="A82" s="59" t="s">
        <v>0</v>
      </c>
      <c r="B82" s="16"/>
      <c r="C82" s="59" t="s">
        <v>192</v>
      </c>
      <c r="D82" s="16"/>
      <c r="E82" s="59" t="s">
        <v>193</v>
      </c>
      <c r="F82" s="16"/>
      <c r="G82" s="16"/>
      <c r="H82" s="16"/>
      <c r="I82" s="16"/>
      <c r="J82" s="16"/>
      <c r="K82" s="40" t="s">
        <v>0</v>
      </c>
      <c r="L82" s="16"/>
      <c r="M82" s="40">
        <v>0</v>
      </c>
      <c r="N82" s="16"/>
      <c r="O82" s="43" t="s">
        <v>0</v>
      </c>
      <c r="P82" s="16"/>
    </row>
    <row r="83" spans="1:16" ht="12.75">
      <c r="A83" s="137" t="s">
        <v>0</v>
      </c>
      <c r="B83" s="16"/>
      <c r="C83" s="137" t="s">
        <v>194</v>
      </c>
      <c r="D83" s="16"/>
      <c r="E83" s="137" t="s">
        <v>195</v>
      </c>
      <c r="F83" s="16"/>
      <c r="G83" s="16"/>
      <c r="H83" s="16"/>
      <c r="I83" s="16"/>
      <c r="J83" s="16"/>
      <c r="K83" s="138">
        <v>70120</v>
      </c>
      <c r="L83" s="16"/>
      <c r="M83" s="138">
        <v>20906.93</v>
      </c>
      <c r="N83" s="16"/>
      <c r="O83" s="139">
        <v>29.82</v>
      </c>
      <c r="P83" s="16"/>
    </row>
    <row r="84" spans="1:16" ht="12.75">
      <c r="A84" s="59" t="s">
        <v>0</v>
      </c>
      <c r="B84" s="16"/>
      <c r="C84" s="59" t="s">
        <v>236</v>
      </c>
      <c r="D84" s="16"/>
      <c r="E84" s="59" t="s">
        <v>237</v>
      </c>
      <c r="F84" s="16"/>
      <c r="G84" s="16"/>
      <c r="H84" s="16"/>
      <c r="I84" s="16"/>
      <c r="J84" s="16"/>
      <c r="K84" s="40" t="s">
        <v>0</v>
      </c>
      <c r="L84" s="16"/>
      <c r="M84" s="40">
        <v>0</v>
      </c>
      <c r="N84" s="16"/>
      <c r="O84" s="43" t="s">
        <v>0</v>
      </c>
      <c r="P84" s="16"/>
    </row>
    <row r="85" spans="1:16" ht="12.75">
      <c r="A85" s="59" t="s">
        <v>0</v>
      </c>
      <c r="B85" s="16"/>
      <c r="C85" s="59" t="s">
        <v>238</v>
      </c>
      <c r="D85" s="16"/>
      <c r="E85" s="59" t="s">
        <v>239</v>
      </c>
      <c r="F85" s="16"/>
      <c r="G85" s="16"/>
      <c r="H85" s="16"/>
      <c r="I85" s="16"/>
      <c r="J85" s="16"/>
      <c r="K85" s="40" t="s">
        <v>0</v>
      </c>
      <c r="L85" s="16"/>
      <c r="M85" s="40">
        <v>220</v>
      </c>
      <c r="N85" s="16"/>
      <c r="O85" s="43" t="s">
        <v>0</v>
      </c>
      <c r="P85" s="16"/>
    </row>
    <row r="86" spans="1:16" ht="12.75">
      <c r="A86" s="59" t="s">
        <v>0</v>
      </c>
      <c r="B86" s="16"/>
      <c r="C86" s="59" t="s">
        <v>240</v>
      </c>
      <c r="D86" s="16"/>
      <c r="E86" s="59" t="s">
        <v>241</v>
      </c>
      <c r="F86" s="16"/>
      <c r="G86" s="16"/>
      <c r="H86" s="16"/>
      <c r="I86" s="16"/>
      <c r="J86" s="16"/>
      <c r="K86" s="40" t="s">
        <v>0</v>
      </c>
      <c r="L86" s="16"/>
      <c r="M86" s="40">
        <v>11075</v>
      </c>
      <c r="N86" s="16"/>
      <c r="O86" s="43" t="s">
        <v>0</v>
      </c>
      <c r="P86" s="16"/>
    </row>
    <row r="87" spans="1:16" ht="12.75">
      <c r="A87" s="59" t="s">
        <v>0</v>
      </c>
      <c r="B87" s="16"/>
      <c r="C87" s="59" t="s">
        <v>196</v>
      </c>
      <c r="D87" s="16"/>
      <c r="E87" s="59" t="s">
        <v>195</v>
      </c>
      <c r="F87" s="16"/>
      <c r="G87" s="16"/>
      <c r="H87" s="16"/>
      <c r="I87" s="16"/>
      <c r="J87" s="16"/>
      <c r="K87" s="40" t="s">
        <v>0</v>
      </c>
      <c r="L87" s="16"/>
      <c r="M87" s="40">
        <v>9611.93</v>
      </c>
      <c r="N87" s="16"/>
      <c r="O87" s="43" t="s">
        <v>0</v>
      </c>
      <c r="P87" s="16"/>
    </row>
    <row r="88" spans="1:16" ht="12.75">
      <c r="A88" s="137" t="s">
        <v>0</v>
      </c>
      <c r="B88" s="16"/>
      <c r="C88" s="137" t="s">
        <v>197</v>
      </c>
      <c r="D88" s="16"/>
      <c r="E88" s="137" t="s">
        <v>198</v>
      </c>
      <c r="F88" s="16"/>
      <c r="G88" s="16"/>
      <c r="H88" s="16"/>
      <c r="I88" s="16"/>
      <c r="J88" s="16"/>
      <c r="K88" s="138">
        <v>2000</v>
      </c>
      <c r="L88" s="16"/>
      <c r="M88" s="138">
        <v>804.54</v>
      </c>
      <c r="N88" s="16"/>
      <c r="O88" s="139">
        <v>40.23</v>
      </c>
      <c r="P88" s="16"/>
    </row>
    <row r="89" spans="1:16" ht="12.75">
      <c r="A89" s="59" t="s">
        <v>0</v>
      </c>
      <c r="B89" s="16"/>
      <c r="C89" s="59" t="s">
        <v>199</v>
      </c>
      <c r="D89" s="16"/>
      <c r="E89" s="59" t="s">
        <v>200</v>
      </c>
      <c r="F89" s="16"/>
      <c r="G89" s="16"/>
      <c r="H89" s="16"/>
      <c r="I89" s="16"/>
      <c r="J89" s="16"/>
      <c r="K89" s="40" t="s">
        <v>0</v>
      </c>
      <c r="L89" s="16"/>
      <c r="M89" s="40">
        <v>517.4</v>
      </c>
      <c r="N89" s="16"/>
      <c r="O89" s="43" t="s">
        <v>0</v>
      </c>
      <c r="P89" s="16"/>
    </row>
    <row r="90" spans="1:16" ht="12.75">
      <c r="A90" s="59" t="s">
        <v>0</v>
      </c>
      <c r="B90" s="16"/>
      <c r="C90" s="59" t="s">
        <v>242</v>
      </c>
      <c r="D90" s="16"/>
      <c r="E90" s="59" t="s">
        <v>243</v>
      </c>
      <c r="F90" s="16"/>
      <c r="G90" s="16"/>
      <c r="H90" s="16"/>
      <c r="I90" s="16"/>
      <c r="J90" s="16"/>
      <c r="K90" s="40" t="s">
        <v>0</v>
      </c>
      <c r="L90" s="16"/>
      <c r="M90" s="40">
        <v>287.14</v>
      </c>
      <c r="N90" s="16"/>
      <c r="O90" s="43" t="s">
        <v>0</v>
      </c>
      <c r="P90" s="16"/>
    </row>
    <row r="91" spans="1:16" ht="12.75">
      <c r="A91" s="137" t="s">
        <v>0</v>
      </c>
      <c r="B91" s="16"/>
      <c r="C91" s="137" t="s">
        <v>244</v>
      </c>
      <c r="D91" s="16"/>
      <c r="E91" s="137" t="s">
        <v>245</v>
      </c>
      <c r="F91" s="16"/>
      <c r="G91" s="16"/>
      <c r="H91" s="16"/>
      <c r="I91" s="16"/>
      <c r="J91" s="16"/>
      <c r="K91" s="138">
        <v>0</v>
      </c>
      <c r="L91" s="16"/>
      <c r="M91" s="138">
        <v>12784.68</v>
      </c>
      <c r="N91" s="16"/>
      <c r="O91" s="139" t="s">
        <v>0</v>
      </c>
      <c r="P91" s="16"/>
    </row>
    <row r="92" spans="1:16" ht="12.75">
      <c r="A92" s="59" t="s">
        <v>0</v>
      </c>
      <c r="B92" s="16"/>
      <c r="C92" s="59" t="s">
        <v>246</v>
      </c>
      <c r="D92" s="16"/>
      <c r="E92" s="59" t="s">
        <v>247</v>
      </c>
      <c r="F92" s="16"/>
      <c r="G92" s="16"/>
      <c r="H92" s="16"/>
      <c r="I92" s="16"/>
      <c r="J92" s="16"/>
      <c r="K92" s="40" t="s">
        <v>0</v>
      </c>
      <c r="L92" s="16"/>
      <c r="M92" s="40">
        <v>12784.68</v>
      </c>
      <c r="N92" s="16"/>
      <c r="O92" s="43" t="s">
        <v>0</v>
      </c>
      <c r="P92" s="16"/>
    </row>
    <row r="93" spans="1:16" ht="12.75">
      <c r="A93" s="137" t="s">
        <v>0</v>
      </c>
      <c r="B93" s="16"/>
      <c r="C93" s="137" t="s">
        <v>248</v>
      </c>
      <c r="D93" s="16"/>
      <c r="E93" s="137" t="s">
        <v>249</v>
      </c>
      <c r="F93" s="16"/>
      <c r="G93" s="16"/>
      <c r="H93" s="16"/>
      <c r="I93" s="16"/>
      <c r="J93" s="16"/>
      <c r="K93" s="138">
        <v>0</v>
      </c>
      <c r="L93" s="16"/>
      <c r="M93" s="138">
        <v>15677.66</v>
      </c>
      <c r="N93" s="16"/>
      <c r="O93" s="139" t="s">
        <v>0</v>
      </c>
      <c r="P93" s="16"/>
    </row>
    <row r="94" spans="1:16" ht="12.75">
      <c r="A94" s="59" t="s">
        <v>0</v>
      </c>
      <c r="B94" s="16"/>
      <c r="C94" s="59" t="s">
        <v>250</v>
      </c>
      <c r="D94" s="16"/>
      <c r="E94" s="59" t="s">
        <v>251</v>
      </c>
      <c r="F94" s="16"/>
      <c r="G94" s="16"/>
      <c r="H94" s="16"/>
      <c r="I94" s="16"/>
      <c r="J94" s="16"/>
      <c r="K94" s="40" t="s">
        <v>0</v>
      </c>
      <c r="L94" s="16"/>
      <c r="M94" s="40">
        <v>15677.66</v>
      </c>
      <c r="N94" s="16"/>
      <c r="O94" s="43" t="s">
        <v>0</v>
      </c>
      <c r="P94" s="16"/>
    </row>
    <row r="95" spans="1:16" ht="12.75">
      <c r="A95" s="137" t="s">
        <v>0</v>
      </c>
      <c r="B95" s="16"/>
      <c r="C95" s="137" t="s">
        <v>252</v>
      </c>
      <c r="D95" s="16"/>
      <c r="E95" s="137" t="s">
        <v>253</v>
      </c>
      <c r="F95" s="16"/>
      <c r="G95" s="16"/>
      <c r="H95" s="16"/>
      <c r="I95" s="16"/>
      <c r="J95" s="16"/>
      <c r="K95" s="138">
        <v>30000</v>
      </c>
      <c r="L95" s="16"/>
      <c r="M95" s="138">
        <v>0</v>
      </c>
      <c r="N95" s="16"/>
      <c r="O95" s="139">
        <v>0</v>
      </c>
      <c r="P95" s="16"/>
    </row>
    <row r="96" spans="1:16" ht="12.75">
      <c r="A96" s="59" t="s">
        <v>0</v>
      </c>
      <c r="B96" s="16"/>
      <c r="C96" s="59" t="s">
        <v>254</v>
      </c>
      <c r="D96" s="16"/>
      <c r="E96" s="59" t="s">
        <v>255</v>
      </c>
      <c r="F96" s="16"/>
      <c r="G96" s="16"/>
      <c r="H96" s="16"/>
      <c r="I96" s="16"/>
      <c r="J96" s="16"/>
      <c r="K96" s="40" t="s">
        <v>0</v>
      </c>
      <c r="L96" s="16"/>
      <c r="M96" s="40">
        <v>0</v>
      </c>
      <c r="N96" s="16"/>
      <c r="O96" s="43" t="s">
        <v>0</v>
      </c>
      <c r="P96" s="16"/>
    </row>
    <row r="97" spans="1:16" ht="12.75">
      <c r="A97" s="137" t="s">
        <v>0</v>
      </c>
      <c r="B97" s="16"/>
      <c r="C97" s="137" t="s">
        <v>256</v>
      </c>
      <c r="D97" s="16"/>
      <c r="E97" s="137" t="s">
        <v>257</v>
      </c>
      <c r="F97" s="16"/>
      <c r="G97" s="16"/>
      <c r="H97" s="16"/>
      <c r="I97" s="16"/>
      <c r="J97" s="16"/>
      <c r="K97" s="138">
        <v>526400</v>
      </c>
      <c r="L97" s="16"/>
      <c r="M97" s="138">
        <v>72566.65</v>
      </c>
      <c r="N97" s="16"/>
      <c r="O97" s="139">
        <v>13.79</v>
      </c>
      <c r="P97" s="16"/>
    </row>
    <row r="98" spans="1:16" ht="12.75">
      <c r="A98" s="59" t="s">
        <v>0</v>
      </c>
      <c r="B98" s="16"/>
      <c r="C98" s="59" t="s">
        <v>258</v>
      </c>
      <c r="D98" s="16"/>
      <c r="E98" s="59" t="s">
        <v>259</v>
      </c>
      <c r="F98" s="16"/>
      <c r="G98" s="16"/>
      <c r="H98" s="16"/>
      <c r="I98" s="16"/>
      <c r="J98" s="16"/>
      <c r="K98" s="40" t="s">
        <v>0</v>
      </c>
      <c r="L98" s="16"/>
      <c r="M98" s="40">
        <v>28955</v>
      </c>
      <c r="N98" s="16"/>
      <c r="O98" s="43" t="s">
        <v>0</v>
      </c>
      <c r="P98" s="16"/>
    </row>
    <row r="99" spans="1:16" ht="12.75">
      <c r="A99" s="59" t="s">
        <v>0</v>
      </c>
      <c r="B99" s="16"/>
      <c r="C99" s="59" t="s">
        <v>260</v>
      </c>
      <c r="D99" s="16"/>
      <c r="E99" s="59" t="s">
        <v>261</v>
      </c>
      <c r="F99" s="16"/>
      <c r="G99" s="16"/>
      <c r="H99" s="16"/>
      <c r="I99" s="16"/>
      <c r="J99" s="16"/>
      <c r="K99" s="40" t="s">
        <v>0</v>
      </c>
      <c r="L99" s="16"/>
      <c r="M99" s="40">
        <v>7250</v>
      </c>
      <c r="N99" s="16"/>
      <c r="O99" s="43" t="s">
        <v>0</v>
      </c>
      <c r="P99" s="16"/>
    </row>
    <row r="100" spans="1:16" ht="12.75">
      <c r="A100" s="59" t="s">
        <v>0</v>
      </c>
      <c r="B100" s="16"/>
      <c r="C100" s="59" t="s">
        <v>262</v>
      </c>
      <c r="D100" s="16"/>
      <c r="E100" s="59" t="s">
        <v>263</v>
      </c>
      <c r="F100" s="16"/>
      <c r="G100" s="16"/>
      <c r="H100" s="16"/>
      <c r="I100" s="16"/>
      <c r="J100" s="16"/>
      <c r="K100" s="40" t="s">
        <v>0</v>
      </c>
      <c r="L100" s="16"/>
      <c r="M100" s="40">
        <v>0</v>
      </c>
      <c r="N100" s="16"/>
      <c r="O100" s="43" t="s">
        <v>0</v>
      </c>
      <c r="P100" s="16"/>
    </row>
    <row r="101" spans="1:16" ht="12.75">
      <c r="A101" s="59" t="s">
        <v>0</v>
      </c>
      <c r="B101" s="16"/>
      <c r="C101" s="59" t="s">
        <v>264</v>
      </c>
      <c r="D101" s="16"/>
      <c r="E101" s="59" t="s">
        <v>265</v>
      </c>
      <c r="F101" s="16"/>
      <c r="G101" s="16"/>
      <c r="H101" s="16"/>
      <c r="I101" s="16"/>
      <c r="J101" s="16"/>
      <c r="K101" s="40" t="s">
        <v>0</v>
      </c>
      <c r="L101" s="16"/>
      <c r="M101" s="40">
        <v>0</v>
      </c>
      <c r="N101" s="16"/>
      <c r="O101" s="43" t="s">
        <v>0</v>
      </c>
      <c r="P101" s="16"/>
    </row>
    <row r="102" spans="1:16" ht="12.75">
      <c r="A102" s="59" t="s">
        <v>0</v>
      </c>
      <c r="B102" s="16"/>
      <c r="C102" s="59" t="s">
        <v>266</v>
      </c>
      <c r="D102" s="16"/>
      <c r="E102" s="59" t="s">
        <v>267</v>
      </c>
      <c r="F102" s="16"/>
      <c r="G102" s="16"/>
      <c r="H102" s="16"/>
      <c r="I102" s="16"/>
      <c r="J102" s="16"/>
      <c r="K102" s="40" t="s">
        <v>0</v>
      </c>
      <c r="L102" s="16"/>
      <c r="M102" s="40">
        <v>1500</v>
      </c>
      <c r="N102" s="16"/>
      <c r="O102" s="43" t="s">
        <v>0</v>
      </c>
      <c r="P102" s="16"/>
    </row>
    <row r="103" spans="1:16" ht="12.75">
      <c r="A103" s="59" t="s">
        <v>0</v>
      </c>
      <c r="B103" s="16"/>
      <c r="C103" s="59" t="s">
        <v>268</v>
      </c>
      <c r="D103" s="16"/>
      <c r="E103" s="59" t="s">
        <v>269</v>
      </c>
      <c r="F103" s="16"/>
      <c r="G103" s="16"/>
      <c r="H103" s="16"/>
      <c r="I103" s="16"/>
      <c r="J103" s="16"/>
      <c r="K103" s="40" t="s">
        <v>0</v>
      </c>
      <c r="L103" s="16"/>
      <c r="M103" s="40">
        <v>34861.65</v>
      </c>
      <c r="N103" s="16"/>
      <c r="O103" s="43" t="s">
        <v>0</v>
      </c>
      <c r="P103" s="16"/>
    </row>
    <row r="104" spans="1:16" ht="12.75">
      <c r="A104" s="137" t="s">
        <v>0</v>
      </c>
      <c r="B104" s="16"/>
      <c r="C104" s="137" t="s">
        <v>270</v>
      </c>
      <c r="D104" s="16"/>
      <c r="E104" s="137" t="s">
        <v>271</v>
      </c>
      <c r="F104" s="16"/>
      <c r="G104" s="16"/>
      <c r="H104" s="16"/>
      <c r="I104" s="16"/>
      <c r="J104" s="16"/>
      <c r="K104" s="138">
        <v>70000</v>
      </c>
      <c r="L104" s="16"/>
      <c r="M104" s="138">
        <v>197</v>
      </c>
      <c r="N104" s="16"/>
      <c r="O104" s="139">
        <v>0.28</v>
      </c>
      <c r="P104" s="16"/>
    </row>
    <row r="105" spans="1:16" ht="12.75">
      <c r="A105" s="59" t="s">
        <v>0</v>
      </c>
      <c r="B105" s="16"/>
      <c r="C105" s="59" t="s">
        <v>272</v>
      </c>
      <c r="D105" s="16"/>
      <c r="E105" s="59" t="s">
        <v>273</v>
      </c>
      <c r="F105" s="16"/>
      <c r="G105" s="16"/>
      <c r="H105" s="16"/>
      <c r="I105" s="16"/>
      <c r="J105" s="16"/>
      <c r="K105" s="40" t="s">
        <v>0</v>
      </c>
      <c r="L105" s="16"/>
      <c r="M105" s="40">
        <v>197</v>
      </c>
      <c r="N105" s="16"/>
      <c r="O105" s="43" t="s">
        <v>0</v>
      </c>
      <c r="P105" s="16"/>
    </row>
    <row r="106" spans="1:16" ht="12.75">
      <c r="A106" s="134" t="s">
        <v>161</v>
      </c>
      <c r="B106" s="16"/>
      <c r="C106" s="134" t="s">
        <v>274</v>
      </c>
      <c r="D106" s="16"/>
      <c r="E106" s="134" t="s">
        <v>275</v>
      </c>
      <c r="F106" s="16"/>
      <c r="G106" s="16"/>
      <c r="H106" s="16"/>
      <c r="I106" s="16"/>
      <c r="J106" s="16"/>
      <c r="K106" s="135">
        <v>83000</v>
      </c>
      <c r="L106" s="16"/>
      <c r="M106" s="135">
        <v>44560.36</v>
      </c>
      <c r="N106" s="16"/>
      <c r="O106" s="136">
        <v>53.69</v>
      </c>
      <c r="P106" s="16"/>
    </row>
    <row r="107" spans="1:16" ht="12.75">
      <c r="A107" s="128" t="s">
        <v>0</v>
      </c>
      <c r="B107" s="16"/>
      <c r="C107" s="128" t="s">
        <v>111</v>
      </c>
      <c r="D107" s="16"/>
      <c r="E107" s="16"/>
      <c r="F107" s="16"/>
      <c r="G107" s="16"/>
      <c r="H107" s="16"/>
      <c r="I107" s="16"/>
      <c r="J107" s="16"/>
      <c r="K107" s="129">
        <v>83000</v>
      </c>
      <c r="L107" s="16"/>
      <c r="M107" s="129">
        <v>44560.36</v>
      </c>
      <c r="N107" s="16"/>
      <c r="O107" s="130">
        <v>53.69</v>
      </c>
      <c r="P107" s="16"/>
    </row>
    <row r="108" spans="1:16" ht="12.75">
      <c r="A108" s="128" t="s">
        <v>0</v>
      </c>
      <c r="B108" s="16"/>
      <c r="C108" s="128" t="s">
        <v>113</v>
      </c>
      <c r="D108" s="16"/>
      <c r="E108" s="16"/>
      <c r="F108" s="16"/>
      <c r="G108" s="16"/>
      <c r="H108" s="16"/>
      <c r="I108" s="16"/>
      <c r="J108" s="16"/>
      <c r="K108" s="129">
        <v>83000</v>
      </c>
      <c r="L108" s="16"/>
      <c r="M108" s="129">
        <v>44560.36</v>
      </c>
      <c r="N108" s="16"/>
      <c r="O108" s="130">
        <v>53.69</v>
      </c>
      <c r="P108" s="16"/>
    </row>
    <row r="109" spans="1:16" ht="12.75">
      <c r="A109" s="137" t="s">
        <v>0</v>
      </c>
      <c r="B109" s="16"/>
      <c r="C109" s="137" t="s">
        <v>214</v>
      </c>
      <c r="D109" s="16"/>
      <c r="E109" s="137" t="s">
        <v>215</v>
      </c>
      <c r="F109" s="16"/>
      <c r="G109" s="16"/>
      <c r="H109" s="16"/>
      <c r="I109" s="16"/>
      <c r="J109" s="16"/>
      <c r="K109" s="138">
        <v>70000</v>
      </c>
      <c r="L109" s="16"/>
      <c r="M109" s="138">
        <v>36532.5</v>
      </c>
      <c r="N109" s="16"/>
      <c r="O109" s="139">
        <v>52.19</v>
      </c>
      <c r="P109" s="16"/>
    </row>
    <row r="110" spans="1:16" ht="12.75">
      <c r="A110" s="59" t="s">
        <v>0</v>
      </c>
      <c r="B110" s="16"/>
      <c r="C110" s="59" t="s">
        <v>216</v>
      </c>
      <c r="D110" s="16"/>
      <c r="E110" s="59" t="s">
        <v>217</v>
      </c>
      <c r="F110" s="16"/>
      <c r="G110" s="16"/>
      <c r="H110" s="16"/>
      <c r="I110" s="16"/>
      <c r="J110" s="16"/>
      <c r="K110" s="40" t="s">
        <v>0</v>
      </c>
      <c r="L110" s="16"/>
      <c r="M110" s="40">
        <v>36532.5</v>
      </c>
      <c r="N110" s="16"/>
      <c r="O110" s="43" t="s">
        <v>0</v>
      </c>
      <c r="P110" s="16"/>
    </row>
    <row r="111" spans="1:16" ht="12.75">
      <c r="A111" s="137" t="s">
        <v>0</v>
      </c>
      <c r="B111" s="16"/>
      <c r="C111" s="137" t="s">
        <v>207</v>
      </c>
      <c r="D111" s="16"/>
      <c r="E111" s="137" t="s">
        <v>208</v>
      </c>
      <c r="F111" s="16"/>
      <c r="G111" s="16"/>
      <c r="H111" s="16"/>
      <c r="I111" s="16"/>
      <c r="J111" s="16"/>
      <c r="K111" s="138">
        <v>4000</v>
      </c>
      <c r="L111" s="16"/>
      <c r="M111" s="138">
        <v>2000</v>
      </c>
      <c r="N111" s="16"/>
      <c r="O111" s="139">
        <v>50</v>
      </c>
      <c r="P111" s="16"/>
    </row>
    <row r="112" spans="1:16" ht="12.75">
      <c r="A112" s="59" t="s">
        <v>0</v>
      </c>
      <c r="B112" s="16"/>
      <c r="C112" s="59" t="s">
        <v>209</v>
      </c>
      <c r="D112" s="16"/>
      <c r="E112" s="59" t="s">
        <v>208</v>
      </c>
      <c r="F112" s="16"/>
      <c r="G112" s="16"/>
      <c r="H112" s="16"/>
      <c r="I112" s="16"/>
      <c r="J112" s="16"/>
      <c r="K112" s="40" t="s">
        <v>0</v>
      </c>
      <c r="L112" s="16"/>
      <c r="M112" s="40">
        <v>2000</v>
      </c>
      <c r="N112" s="16"/>
      <c r="O112" s="43" t="s">
        <v>0</v>
      </c>
      <c r="P112" s="16"/>
    </row>
    <row r="113" spans="1:16" ht="12.75">
      <c r="A113" s="137" t="s">
        <v>0</v>
      </c>
      <c r="B113" s="16"/>
      <c r="C113" s="137" t="s">
        <v>222</v>
      </c>
      <c r="D113" s="16"/>
      <c r="E113" s="137" t="s">
        <v>223</v>
      </c>
      <c r="F113" s="16"/>
      <c r="G113" s="16"/>
      <c r="H113" s="16"/>
      <c r="I113" s="16"/>
      <c r="J113" s="16"/>
      <c r="K113" s="138">
        <v>9000</v>
      </c>
      <c r="L113" s="16"/>
      <c r="M113" s="138">
        <v>6027.86</v>
      </c>
      <c r="N113" s="16"/>
      <c r="O113" s="139">
        <v>66.98</v>
      </c>
      <c r="P113" s="16"/>
    </row>
    <row r="114" spans="1:16" ht="12.75">
      <c r="A114" s="59" t="s">
        <v>0</v>
      </c>
      <c r="B114" s="16"/>
      <c r="C114" s="59" t="s">
        <v>224</v>
      </c>
      <c r="D114" s="16"/>
      <c r="E114" s="59" t="s">
        <v>225</v>
      </c>
      <c r="F114" s="16"/>
      <c r="G114" s="16"/>
      <c r="H114" s="16"/>
      <c r="I114" s="16"/>
      <c r="J114" s="16"/>
      <c r="K114" s="40" t="s">
        <v>0</v>
      </c>
      <c r="L114" s="16"/>
      <c r="M114" s="40">
        <v>6027.86</v>
      </c>
      <c r="N114" s="16"/>
      <c r="O114" s="43" t="s">
        <v>0</v>
      </c>
      <c r="P114" s="16"/>
    </row>
  </sheetData>
  <sheetProtection/>
  <mergeCells count="621"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07:B107"/>
    <mergeCell ref="C107:J107"/>
    <mergeCell ref="K107:L107"/>
    <mergeCell ref="M107:N107"/>
    <mergeCell ref="O107:P107"/>
    <mergeCell ref="A108:B108"/>
    <mergeCell ref="C108:J108"/>
    <mergeCell ref="K108:L108"/>
    <mergeCell ref="M108:N108"/>
    <mergeCell ref="O108:P108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2:B52"/>
    <mergeCell ref="C52:J52"/>
    <mergeCell ref="K52:L52"/>
    <mergeCell ref="M52:N52"/>
    <mergeCell ref="O52:P52"/>
    <mergeCell ref="A53:B53"/>
    <mergeCell ref="C53:J53"/>
    <mergeCell ref="K53:L53"/>
    <mergeCell ref="M53:N53"/>
    <mergeCell ref="O53:P53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6:B46"/>
    <mergeCell ref="C46:J46"/>
    <mergeCell ref="K46:L46"/>
    <mergeCell ref="M46:N46"/>
    <mergeCell ref="O46:P46"/>
    <mergeCell ref="A47:B47"/>
    <mergeCell ref="C47:J47"/>
    <mergeCell ref="K47:L47"/>
    <mergeCell ref="M47:N47"/>
    <mergeCell ref="O47:P47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2:B2"/>
    <mergeCell ref="A3:B3"/>
    <mergeCell ref="A4:B4"/>
    <mergeCell ref="A5:B5"/>
    <mergeCell ref="A6:P6"/>
    <mergeCell ref="A1:D1"/>
  </mergeCells>
  <printOptions/>
  <pageMargins left="0.75" right="0.75" top="1" bottom="1" header="0.5" footer="0.5"/>
  <pageSetup horizontalDpi="300" verticalDpi="300" orientation="portrait" scale="6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Staša Bučanac</dc:creator>
  <cp:keywords/>
  <dc:description/>
  <cp:lastModifiedBy>Korisnik</cp:lastModifiedBy>
  <cp:lastPrinted>2022-07-12T06:18:56Z</cp:lastPrinted>
  <dcterms:created xsi:type="dcterms:W3CDTF">2022-07-07T10:10:53Z</dcterms:created>
  <dcterms:modified xsi:type="dcterms:W3CDTF">2022-07-12T06:22:00Z</dcterms:modified>
  <cp:category/>
  <cp:version/>
  <cp:contentType/>
  <cp:contentStatus/>
</cp:coreProperties>
</file>